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195" yWindow="6135" windowWidth="15255" windowHeight="12420"/>
  </bookViews>
  <sheets>
    <sheet name="консолидированный_2023" sheetId="4" r:id="rId1"/>
    <sheet name="муниципальный_2023" sheetId="5" r:id="rId2"/>
    <sheet name="поселения 2023" sheetId="6" r:id="rId3"/>
  </sheets>
  <definedNames>
    <definedName name="_xlnm._FilterDatabase" localSheetId="0" hidden="1">консолидированный_2023!$A$1:$G$34</definedName>
    <definedName name="_xlnm._FilterDatabase" localSheetId="1" hidden="1">муниципальный_2023!$A$1:$G$26</definedName>
    <definedName name="_xlnm._FilterDatabase" localSheetId="2" hidden="1">'поселения 2023'!$A$1:$G$34</definedName>
    <definedName name="APPT" localSheetId="0">консолидированный_2023!#REF!</definedName>
    <definedName name="APPT" localSheetId="1">муниципальный_2023!#REF!</definedName>
    <definedName name="APPT" localSheetId="2">'поселения 2023'!#REF!</definedName>
    <definedName name="FIO" localSheetId="0">консолидированный_2023!#REF!</definedName>
    <definedName name="FIO" localSheetId="1">муниципальный_2023!#REF!</definedName>
    <definedName name="FIO" localSheetId="2">'поселения 2023'!#REF!</definedName>
    <definedName name="LAST_CELL" localSheetId="0">консолидированный_2023!#REF!</definedName>
    <definedName name="LAST_CELL" localSheetId="1">муниципальный_2023!#REF!</definedName>
    <definedName name="LAST_CELL" localSheetId="2">'поселения 2023'!#REF!</definedName>
    <definedName name="SIGN" localSheetId="0">консолидированный_2023!#REF!</definedName>
    <definedName name="SIGN" localSheetId="1">муниципальный_2023!#REF!</definedName>
    <definedName name="SIGN" localSheetId="2">'поселения 2023'!#REF!</definedName>
    <definedName name="_xlnm.Print_Area" localSheetId="0">консолидированный_2023!$A$1:$H$34</definedName>
    <definedName name="_xlnm.Print_Area" localSheetId="1">муниципальный_2023!$A$1:$H$26</definedName>
    <definedName name="_xlnm.Print_Area" localSheetId="2">'поселения 2023'!$A$1:$H$34</definedName>
  </definedNames>
  <calcPr calcId="124519"/>
</workbook>
</file>

<file path=xl/calcChain.xml><?xml version="1.0" encoding="utf-8"?>
<calcChain xmlns="http://schemas.openxmlformats.org/spreadsheetml/2006/main">
  <c r="G5" i="6"/>
  <c r="D5"/>
  <c r="C5"/>
  <c r="E5" s="1"/>
  <c r="H7" i="4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6"/>
  <c r="H7" i="5"/>
  <c r="H8"/>
  <c r="H9"/>
  <c r="H10"/>
  <c r="H11"/>
  <c r="H12"/>
  <c r="H13"/>
  <c r="H14"/>
  <c r="H15"/>
  <c r="H16"/>
  <c r="H17"/>
  <c r="H18"/>
  <c r="H19"/>
  <c r="H20"/>
  <c r="H21"/>
  <c r="H22"/>
  <c r="H6"/>
  <c r="E7"/>
  <c r="E8"/>
  <c r="E9"/>
  <c r="E10"/>
  <c r="E11"/>
  <c r="E12"/>
  <c r="E13"/>
  <c r="E14"/>
  <c r="E15"/>
  <c r="E16"/>
  <c r="E17"/>
  <c r="E18"/>
  <c r="E19"/>
  <c r="E20"/>
  <c r="E21"/>
  <c r="E22"/>
  <c r="E6"/>
  <c r="G29" i="6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C7"/>
  <c r="D7"/>
  <c r="F7" s="1"/>
  <c r="C8"/>
  <c r="D8"/>
  <c r="H8" s="1"/>
  <c r="C9"/>
  <c r="D9"/>
  <c r="H9" s="1"/>
  <c r="C10"/>
  <c r="D10"/>
  <c r="H10" s="1"/>
  <c r="C11"/>
  <c r="D11"/>
  <c r="C12"/>
  <c r="D12"/>
  <c r="E12" s="1"/>
  <c r="C13"/>
  <c r="D13"/>
  <c r="E13" s="1"/>
  <c r="C14"/>
  <c r="D14"/>
  <c r="H14" s="1"/>
  <c r="C15"/>
  <c r="D15"/>
  <c r="E15" s="1"/>
  <c r="C16"/>
  <c r="D16"/>
  <c r="E16" s="1"/>
  <c r="C17"/>
  <c r="D17"/>
  <c r="E17" s="1"/>
  <c r="C18"/>
  <c r="D18"/>
  <c r="H18" s="1"/>
  <c r="C19"/>
  <c r="D19"/>
  <c r="C20"/>
  <c r="D20"/>
  <c r="C21"/>
  <c r="D21"/>
  <c r="C22"/>
  <c r="D22"/>
  <c r="H22" s="1"/>
  <c r="C23"/>
  <c r="D23"/>
  <c r="F23" s="1"/>
  <c r="C24"/>
  <c r="D24"/>
  <c r="E24" s="1"/>
  <c r="C25"/>
  <c r="D25"/>
  <c r="F25" s="1"/>
  <c r="C26"/>
  <c r="D26"/>
  <c r="H26" s="1"/>
  <c r="C27"/>
  <c r="D27"/>
  <c r="F27" s="1"/>
  <c r="C28"/>
  <c r="D28"/>
  <c r="C29"/>
  <c r="D29"/>
  <c r="E29" s="1"/>
  <c r="D6"/>
  <c r="H6" s="1"/>
  <c r="C6"/>
  <c r="F18"/>
  <c r="F26"/>
  <c r="F12"/>
  <c r="F24"/>
  <c r="F22"/>
  <c r="F19"/>
  <c r="F13"/>
  <c r="H5"/>
  <c r="F5" l="1"/>
  <c r="F21"/>
  <c r="F17"/>
  <c r="F9"/>
  <c r="F20"/>
  <c r="F16"/>
  <c r="F14"/>
  <c r="H11"/>
  <c r="F15"/>
  <c r="E21"/>
  <c r="E19"/>
  <c r="E20"/>
  <c r="E28"/>
  <c r="H7"/>
  <c r="E7"/>
  <c r="E26"/>
  <c r="E22"/>
  <c r="E18"/>
  <c r="E14"/>
  <c r="E10"/>
  <c r="H27"/>
  <c r="H23"/>
  <c r="H19"/>
  <c r="H15"/>
  <c r="H12"/>
  <c r="E8"/>
  <c r="E27"/>
  <c r="E23"/>
  <c r="E11"/>
  <c r="H28"/>
  <c r="H24"/>
  <c r="H20"/>
  <c r="H16"/>
  <c r="E9"/>
  <c r="H29"/>
  <c r="H25"/>
  <c r="H21"/>
  <c r="H17"/>
  <c r="H13"/>
  <c r="E6"/>
  <c r="E25"/>
  <c r="F29"/>
  <c r="F28"/>
  <c r="F10"/>
  <c r="F8"/>
  <c r="F6"/>
  <c r="H26" i="5"/>
  <c r="F26"/>
  <c r="E26"/>
  <c r="H25"/>
  <c r="F25"/>
  <c r="E25"/>
  <c r="H24"/>
  <c r="F24"/>
  <c r="E24"/>
  <c r="H23"/>
  <c r="F23"/>
  <c r="E23"/>
  <c r="F22"/>
  <c r="F21"/>
  <c r="F20"/>
  <c r="F19"/>
  <c r="F18"/>
  <c r="F17"/>
  <c r="F16"/>
  <c r="F15"/>
  <c r="F14"/>
  <c r="F13"/>
  <c r="F12"/>
  <c r="F10"/>
  <c r="F9"/>
  <c r="F8"/>
  <c r="F7"/>
  <c r="F6"/>
  <c r="H5"/>
  <c r="F5"/>
  <c r="E5"/>
  <c r="H26" i="4"/>
  <c r="H27"/>
  <c r="H28"/>
  <c r="H29"/>
  <c r="E26"/>
  <c r="E27"/>
  <c r="E28"/>
  <c r="E29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0"/>
  <c r="F9"/>
  <c r="F8"/>
  <c r="F7"/>
  <c r="F6"/>
  <c r="H5"/>
  <c r="F5"/>
  <c r="E5"/>
</calcChain>
</file>

<file path=xl/sharedStrings.xml><?xml version="1.0" encoding="utf-8"?>
<sst xmlns="http://schemas.openxmlformats.org/spreadsheetml/2006/main" count="192" uniqueCount="72">
  <si>
    <t>тыс. руб.</t>
  </si>
  <si>
    <t>Отклонение</t>
  </si>
  <si>
    <t>план 2023 год</t>
  </si>
  <si>
    <t>Исполнено по состоянию на  01.04.2023 года</t>
  </si>
  <si>
    <t xml:space="preserve">% исполнения </t>
  </si>
  <si>
    <t>Исполнено по состоянию на  01.04.2022 года</t>
  </si>
  <si>
    <t>темп роста 2023 к 2022</t>
  </si>
  <si>
    <t>1</t>
  </si>
  <si>
    <t>2</t>
  </si>
  <si>
    <t>3</t>
  </si>
  <si>
    <t>4</t>
  </si>
  <si>
    <t>КВД</t>
  </si>
  <si>
    <t>Наименование КВД</t>
  </si>
  <si>
    <t>Поступление доходов консолидированного бюджета Красненского района  по состоянию на 01.04.2023 г. и за аналогичный период 2022 года</t>
  </si>
  <si>
    <t>1.00.00.00.0.00.0.000.000</t>
  </si>
  <si>
    <t>НАЛОГОВЫЕ И НЕНАЛОГОВЫЕ ДОХОДЫ</t>
  </si>
  <si>
    <t>1.01.00.00.0.00.0.000.000</t>
  </si>
  <si>
    <t>НАЛОГИ НА ПРИБЫЛЬ, ДОХОДЫ</t>
  </si>
  <si>
    <t>1.01.02.00.0.01.0.000.110</t>
  </si>
  <si>
    <t>Налог на доходы физических лиц</t>
  </si>
  <si>
    <t>1.03.00.00.0.00.0.000.000</t>
  </si>
  <si>
    <t>НАЛОГИ НА ТОВАРЫ (РАБОТЫ, УСЛУГИ), РЕАЛИЗУЕМЫЕ НА ТЕРРИТОРИИ РОССИЙСКОЙ ФЕДЕРАЦИИ</t>
  </si>
  <si>
    <t>1.05.00.00.0.00.0.000.000</t>
  </si>
  <si>
    <t>НАЛОГИ НА СОВОКУПНЫЙ ДОХОД</t>
  </si>
  <si>
    <t>1.05.01.00.0.00.0.000.110</t>
  </si>
  <si>
    <t>Налог, взимаемый в связи с применением упрощенной системы налогообложения</t>
  </si>
  <si>
    <t>1.05.01.02.0.01.0.000.110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</si>
  <si>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</si>
  <si>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1.05.02.00.0.02.0.000.110</t>
  </si>
  <si>
    <t>Единый налог на вмененный доход для отдельных видов деятельности</t>
  </si>
  <si>
    <t>1.05.03.00.0.01.0.000.110</t>
  </si>
  <si>
    <t>Единый сельскохозяйственный налог</t>
  </si>
  <si>
    <t>1.05.04.00.0.02.0.000.110</t>
  </si>
  <si>
    <t>Налог, взимаемый в связи с применением патентной системы налогообложения</t>
  </si>
  <si>
    <t>1.06.00.00.0.00.0.000.000</t>
  </si>
  <si>
    <t>НАЛОГИ НА ИМУЩЕСТВО</t>
  </si>
  <si>
    <t>1.06.01.00.0.00.0.000.110</t>
  </si>
  <si>
    <t>Налог на имущество физических лиц</t>
  </si>
  <si>
    <t>1.06.06.00.0.00.0.000.110</t>
  </si>
  <si>
    <t>Земельный налог</t>
  </si>
  <si>
    <t>1.08.00.00.0.00.0.000.000</t>
  </si>
  <si>
    <t>ГОСУДАРСТВЕННАЯ ПОШЛИНА</t>
  </si>
  <si>
    <t>1.11.00.00.0.00.0.000.000</t>
  </si>
  <si>
    <t>ДОХОДЫ ОТ ИСПОЛЬЗОВАНИЯ ИМУЩЕСТВА, НАХОДЯЩЕГОСЯ В ГОСУДАРСТВЕННОЙ И МУНИЦИПАЛЬНОЙ СОБСТВЕННОСТИ</t>
  </si>
  <si>
    <t>1.12.00.00.0.00.0.000.000</t>
  </si>
  <si>
    <t>ПЛАТЕЖИ ПРИ ПОЛЬЗОВАНИИ ПРИРОДНЫМИ РЕСУРСАМИ</t>
  </si>
  <si>
    <t>1.13.00.00.0.00.0.000.000</t>
  </si>
  <si>
    <t>ДОХОДЫ ОТ ОКАЗАНИЯ ПЛАТНЫХ УСЛУГ И КОМПЕНСАЦИИ ЗАТРАТ ГОСУДАРСТВА</t>
  </si>
  <si>
    <t>1.14.00.00.0.00.0.000.000</t>
  </si>
  <si>
    <t>ДОХОДЫ ОТ ПРОДАЖИ МАТЕРИАЛЬНЫХ И НЕМАТЕРИАЛЬНЫХ АКТИВОВ</t>
  </si>
  <si>
    <t>1.14.06.00.0.00.0.000.430</t>
  </si>
  <si>
    <t>Доходы от продажи земельных участков, находящихся в государственной и муниципальной собственности</t>
  </si>
  <si>
    <t>1.16.00.00.0.00.0.000.000</t>
  </si>
  <si>
    <t>ШТРАФЫ, САНКЦИИ, ВОЗМЕЩЕНИЕ УЩЕРБА</t>
  </si>
  <si>
    <t>1.17.00.00.0.00.0.000.000</t>
  </si>
  <si>
    <t>ПРОЧИЕ НЕНАЛОГОВЫЕ ДОХОДЫ</t>
  </si>
  <si>
    <t>2.00.00.00.0.00.0.000.000</t>
  </si>
  <si>
    <t>БЕЗВОЗМЕЗДНЫЕ ПОСТУПЛЕНИЯ</t>
  </si>
  <si>
    <t>2.02.10.00.0.00.0.000.150</t>
  </si>
  <si>
    <t>Дотации бюджетам бюджетной системы Российской Федерации</t>
  </si>
  <si>
    <t>2.02.20.00.0.00.0.000.150</t>
  </si>
  <si>
    <t>Субсидии бюджетам бюджетной системы Российской Федерации (межбюджетные субсидии)</t>
  </si>
  <si>
    <t>2.02.30.00.0.00.0.000.150</t>
  </si>
  <si>
    <t>Субвенции бюджетам бюджетной системы Российской Федерации</t>
  </si>
  <si>
    <t>2.02.40.00.0.00.0.000.150</t>
  </si>
  <si>
    <t>Иные межбюджетные трансферты</t>
  </si>
  <si>
    <t>5=4/3</t>
  </si>
  <si>
    <t>6=3-4</t>
  </si>
  <si>
    <t>7</t>
  </si>
  <si>
    <t>8=4/7</t>
  </si>
  <si>
    <t>Поступление доходов бюджета муниципального района "Красненский район"  по состоянию на 01.04.2023 г. и за аналогичный период 2022 года</t>
  </si>
  <si>
    <t>Поступление доходов бюджетов сельских поселений Красненского района  по состоянию на 01.04.2023 г. и за аналогичный период 2022 года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</si>
</sst>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_-* #,##0.0\ _₽_-;\-* #,##0.0\ _₽_-;_-* &quot;-&quot;?\ _₽_-;_-@_-"/>
  </numFmts>
  <fonts count="5">
    <font>
      <sz val="10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Border="1" applyAlignment="1" applyProtection="1">
      <alignment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Alignment="1">
      <alignment horizontal="left" vertical="top"/>
    </xf>
    <xf numFmtId="165" fontId="2" fillId="0" borderId="1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0" fontId="1" fillId="2" borderId="0" xfId="0" applyFont="1" applyFill="1"/>
    <xf numFmtId="0" fontId="3" fillId="2" borderId="0" xfId="0" applyFont="1" applyFill="1" applyAlignment="1">
      <alignment horizontal="center" vertical="top"/>
    </xf>
    <xf numFmtId="49" fontId="3" fillId="3" borderId="1" xfId="0" applyNumberFormat="1" applyFont="1" applyFill="1" applyBorder="1" applyAlignment="1" applyProtection="1">
      <alignment horizontal="center" vertical="top" wrapText="1"/>
    </xf>
    <xf numFmtId="49" fontId="1" fillId="3" borderId="1" xfId="0" applyNumberFormat="1" applyFont="1" applyFill="1" applyBorder="1" applyAlignment="1" applyProtection="1">
      <alignment horizontal="center" vertical="top" wrapText="1"/>
    </xf>
    <xf numFmtId="164" fontId="1" fillId="3" borderId="1" xfId="0" applyNumberFormat="1" applyFont="1" applyFill="1" applyBorder="1" applyAlignment="1" applyProtection="1">
      <alignment horizontal="right"/>
    </xf>
    <xf numFmtId="165" fontId="1" fillId="3" borderId="1" xfId="0" applyNumberFormat="1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 vertical="center"/>
    </xf>
    <xf numFmtId="165" fontId="1" fillId="3" borderId="1" xfId="0" applyNumberFormat="1" applyFont="1" applyFill="1" applyBorder="1" applyAlignment="1">
      <alignment vertical="center"/>
    </xf>
    <xf numFmtId="164" fontId="1" fillId="3" borderId="2" xfId="0" applyNumberFormat="1" applyFont="1" applyFill="1" applyBorder="1" applyAlignment="1" applyProtection="1">
      <alignment horizontal="right"/>
    </xf>
    <xf numFmtId="49" fontId="3" fillId="3" borderId="3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Border="1" applyAlignment="1" applyProtection="1">
      <alignment horizontal="left" vertical="top" wrapText="1"/>
    </xf>
    <xf numFmtId="166" fontId="2" fillId="0" borderId="1" xfId="0" applyNumberFormat="1" applyFont="1" applyBorder="1" applyAlignment="1">
      <alignment horizontal="right" vertical="center"/>
    </xf>
    <xf numFmtId="166" fontId="2" fillId="0" borderId="1" xfId="0" applyNumberFormat="1" applyFont="1" applyBorder="1" applyAlignment="1">
      <alignment vertical="center"/>
    </xf>
    <xf numFmtId="49" fontId="1" fillId="3" borderId="3" xfId="0" applyNumberFormat="1" applyFont="1" applyFill="1" applyBorder="1" applyAlignment="1" applyProtection="1">
      <alignment horizontal="center" vertical="top"/>
    </xf>
    <xf numFmtId="49" fontId="1" fillId="3" borderId="4" xfId="0" applyNumberFormat="1" applyFont="1" applyFill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33"/>
  <sheetViews>
    <sheetView showGridLines="0" tabSelected="1" view="pageBreakPreview" zoomScaleSheetLayoutView="100" workbookViewId="0">
      <selection activeCell="E6" sqref="E6"/>
    </sheetView>
  </sheetViews>
  <sheetFormatPr defaultRowHeight="12.75" customHeight="1" outlineLevelRow="1"/>
  <cols>
    <col min="1" max="1" width="25.7109375" style="7" customWidth="1"/>
    <col min="2" max="2" width="30.7109375" style="9" customWidth="1"/>
    <col min="3" max="4" width="12.5703125" style="14" customWidth="1"/>
    <col min="5" max="5" width="11.42578125" style="14" customWidth="1"/>
    <col min="6" max="6" width="11.28515625" style="14" customWidth="1"/>
    <col min="7" max="7" width="12" style="1" customWidth="1"/>
    <col min="8" max="8" width="10.28515625" style="1" customWidth="1"/>
    <col min="9" max="16384" width="9.140625" style="1"/>
  </cols>
  <sheetData>
    <row r="1" spans="1:8" ht="54.75" customHeight="1">
      <c r="A1" s="33" t="s">
        <v>13</v>
      </c>
      <c r="B1" s="33"/>
      <c r="C1" s="33"/>
      <c r="D1" s="33"/>
      <c r="E1" s="33"/>
      <c r="F1" s="33"/>
      <c r="G1" s="33"/>
      <c r="H1" s="33"/>
    </row>
    <row r="2" spans="1:8" ht="15">
      <c r="A2" s="6" t="s">
        <v>0</v>
      </c>
      <c r="B2" s="8"/>
      <c r="C2" s="11"/>
      <c r="D2" s="11"/>
      <c r="E2" s="11"/>
      <c r="F2" s="11"/>
      <c r="G2" s="2"/>
    </row>
    <row r="3" spans="1:8" s="19" customFormat="1" ht="51">
      <c r="A3" s="20" t="s">
        <v>11</v>
      </c>
      <c r="B3" s="21" t="s">
        <v>12</v>
      </c>
      <c r="C3" s="20" t="s">
        <v>2</v>
      </c>
      <c r="D3" s="20" t="s">
        <v>3</v>
      </c>
      <c r="E3" s="20" t="s">
        <v>4</v>
      </c>
      <c r="F3" s="20" t="s">
        <v>1</v>
      </c>
      <c r="G3" s="20" t="s">
        <v>5</v>
      </c>
      <c r="H3" s="20" t="s">
        <v>6</v>
      </c>
    </row>
    <row r="4" spans="1:8" s="19" customFormat="1" ht="14.25" customHeight="1">
      <c r="A4" s="20" t="s">
        <v>7</v>
      </c>
      <c r="B4" s="20" t="s">
        <v>8</v>
      </c>
      <c r="C4" s="20" t="s">
        <v>9</v>
      </c>
      <c r="D4" s="20" t="s">
        <v>10</v>
      </c>
      <c r="E4" s="20" t="s">
        <v>66</v>
      </c>
      <c r="F4" s="20" t="s">
        <v>67</v>
      </c>
      <c r="G4" s="27" t="s">
        <v>68</v>
      </c>
      <c r="H4" s="20" t="s">
        <v>69</v>
      </c>
    </row>
    <row r="5" spans="1:8" s="18" customFormat="1" ht="14.25">
      <c r="A5" s="31"/>
      <c r="B5" s="32"/>
      <c r="C5" s="22">
        <v>1039271.4</v>
      </c>
      <c r="D5" s="22">
        <v>196188.73961000002</v>
      </c>
      <c r="E5" s="23">
        <f>D5/C5*100</f>
        <v>18.877527045389687</v>
      </c>
      <c r="F5" s="24">
        <f>C5-D5</f>
        <v>843082.66038999998</v>
      </c>
      <c r="G5" s="26">
        <v>211192.75</v>
      </c>
      <c r="H5" s="25">
        <f>D5/G5*100</f>
        <v>92.895584535927497</v>
      </c>
    </row>
    <row r="6" spans="1:8" ht="30">
      <c r="A6" s="5" t="s">
        <v>14</v>
      </c>
      <c r="B6" s="4" t="s">
        <v>15</v>
      </c>
      <c r="C6" s="3">
        <v>184750</v>
      </c>
      <c r="D6" s="3">
        <v>29025.287170000003</v>
      </c>
      <c r="E6" s="12">
        <f>IFERROR(D6/C6*100,0)</f>
        <v>15.710574922868744</v>
      </c>
      <c r="F6" s="13">
        <f t="shared" ref="F6:F29" si="0">C6-D6</f>
        <v>155724.71283</v>
      </c>
      <c r="G6" s="3">
        <v>31512.38</v>
      </c>
      <c r="H6" s="10">
        <f>IFERROR(D6/G6*100,0)</f>
        <v>92.107569056986506</v>
      </c>
    </row>
    <row r="7" spans="1:8" ht="30" collapsed="1">
      <c r="A7" s="5" t="s">
        <v>16</v>
      </c>
      <c r="B7" s="4" t="s">
        <v>17</v>
      </c>
      <c r="C7" s="3">
        <v>141643</v>
      </c>
      <c r="D7" s="3">
        <v>22507.476139999999</v>
      </c>
      <c r="E7" s="12">
        <f t="shared" ref="E7:E25" si="1">IFERROR(D7/C7*100,0)</f>
        <v>15.890284828759626</v>
      </c>
      <c r="F7" s="13">
        <f t="shared" si="0"/>
        <v>119135.52386</v>
      </c>
      <c r="G7" s="3">
        <v>24904.1</v>
      </c>
      <c r="H7" s="10">
        <f t="shared" ref="H7:H25" si="2">IFERROR(D7/G7*100,0)</f>
        <v>90.376589156002424</v>
      </c>
    </row>
    <row r="8" spans="1:8" ht="30" hidden="1" outlineLevel="1">
      <c r="A8" s="5" t="s">
        <v>18</v>
      </c>
      <c r="B8" s="4" t="s">
        <v>19</v>
      </c>
      <c r="C8" s="3">
        <v>141643</v>
      </c>
      <c r="D8" s="3">
        <v>22507.476139999999</v>
      </c>
      <c r="E8" s="12">
        <f t="shared" si="1"/>
        <v>15.890284828759626</v>
      </c>
      <c r="F8" s="13">
        <f t="shared" si="0"/>
        <v>119135.52386</v>
      </c>
      <c r="G8" s="3">
        <v>24904.1</v>
      </c>
      <c r="H8" s="10">
        <f t="shared" si="2"/>
        <v>90.376589156002424</v>
      </c>
    </row>
    <row r="9" spans="1:8" ht="75">
      <c r="A9" s="5" t="s">
        <v>20</v>
      </c>
      <c r="B9" s="4" t="s">
        <v>21</v>
      </c>
      <c r="C9" s="3">
        <v>10512</v>
      </c>
      <c r="D9" s="3">
        <v>2825.5440400000002</v>
      </c>
      <c r="E9" s="12">
        <f t="shared" si="1"/>
        <v>26.879224124809742</v>
      </c>
      <c r="F9" s="13">
        <f t="shared" si="0"/>
        <v>7686.4559599999993</v>
      </c>
      <c r="G9" s="3">
        <v>2630</v>
      </c>
      <c r="H9" s="10">
        <f t="shared" si="2"/>
        <v>107.43513460076046</v>
      </c>
    </row>
    <row r="10" spans="1:8" ht="30" collapsed="1">
      <c r="A10" s="5" t="s">
        <v>22</v>
      </c>
      <c r="B10" s="4" t="s">
        <v>23</v>
      </c>
      <c r="C10" s="3">
        <v>3676</v>
      </c>
      <c r="D10" s="3">
        <v>1420.9349999999999</v>
      </c>
      <c r="E10" s="12">
        <f t="shared" si="1"/>
        <v>38.654379760609359</v>
      </c>
      <c r="F10" s="13">
        <f t="shared" si="0"/>
        <v>2255.0650000000001</v>
      </c>
      <c r="G10" s="3">
        <v>1147.0999999999999</v>
      </c>
      <c r="H10" s="10">
        <f t="shared" si="2"/>
        <v>123.87193793043328</v>
      </c>
    </row>
    <row r="11" spans="1:8" ht="45" hidden="1" outlineLevel="1">
      <c r="A11" s="5" t="s">
        <v>24</v>
      </c>
      <c r="B11" s="4" t="s">
        <v>25</v>
      </c>
      <c r="C11" s="3">
        <v>1162</v>
      </c>
      <c r="D11" s="3">
        <v>236.85857000000001</v>
      </c>
      <c r="E11" s="12">
        <f t="shared" si="1"/>
        <v>20.383697934595528</v>
      </c>
      <c r="F11" s="13"/>
      <c r="G11" s="3">
        <v>335.84</v>
      </c>
      <c r="H11" s="10">
        <f t="shared" si="2"/>
        <v>70.527206407813253</v>
      </c>
    </row>
    <row r="12" spans="1:8" ht="45" hidden="1" outlineLevel="1">
      <c r="A12" s="5" t="s">
        <v>28</v>
      </c>
      <c r="B12" s="4" t="s">
        <v>29</v>
      </c>
      <c r="C12" s="3">
        <v>0</v>
      </c>
      <c r="D12" s="3">
        <v>-46.710410000000003</v>
      </c>
      <c r="E12" s="12">
        <f t="shared" si="1"/>
        <v>0</v>
      </c>
      <c r="F12" s="13">
        <f t="shared" si="0"/>
        <v>46.710410000000003</v>
      </c>
      <c r="G12" s="3">
        <v>232.14</v>
      </c>
      <c r="H12" s="10">
        <f t="shared" si="2"/>
        <v>-20.121655035754287</v>
      </c>
    </row>
    <row r="13" spans="1:8" ht="30" hidden="1" outlineLevel="1">
      <c r="A13" s="5" t="s">
        <v>30</v>
      </c>
      <c r="B13" s="4" t="s">
        <v>31</v>
      </c>
      <c r="C13" s="3">
        <v>1736</v>
      </c>
      <c r="D13" s="3">
        <v>1308.73162</v>
      </c>
      <c r="E13" s="12">
        <f t="shared" si="1"/>
        <v>75.387766129032258</v>
      </c>
      <c r="F13" s="13">
        <f t="shared" si="0"/>
        <v>427.26837999999998</v>
      </c>
      <c r="G13" s="3">
        <v>518.99</v>
      </c>
      <c r="H13" s="10">
        <f t="shared" si="2"/>
        <v>252.16894737856222</v>
      </c>
    </row>
    <row r="14" spans="1:8" ht="45" hidden="1" outlineLevel="1">
      <c r="A14" s="5" t="s">
        <v>32</v>
      </c>
      <c r="B14" s="4" t="s">
        <v>33</v>
      </c>
      <c r="C14" s="3">
        <v>778</v>
      </c>
      <c r="D14" s="3">
        <v>-77.944779999999994</v>
      </c>
      <c r="E14" s="12">
        <f t="shared" si="1"/>
        <v>-10.018609254498715</v>
      </c>
      <c r="F14" s="13">
        <f t="shared" si="0"/>
        <v>855.94478000000004</v>
      </c>
      <c r="G14" s="3">
        <v>277.57</v>
      </c>
      <c r="H14" s="10">
        <f t="shared" si="2"/>
        <v>-28.081125481860429</v>
      </c>
    </row>
    <row r="15" spans="1:8" ht="15" collapsed="1">
      <c r="A15" s="5" t="s">
        <v>34</v>
      </c>
      <c r="B15" s="4" t="s">
        <v>35</v>
      </c>
      <c r="C15" s="3">
        <v>11456</v>
      </c>
      <c r="D15" s="3">
        <v>1178.9175299999999</v>
      </c>
      <c r="E15" s="12">
        <f t="shared" si="1"/>
        <v>10.290830394553071</v>
      </c>
      <c r="F15" s="13">
        <f t="shared" si="0"/>
        <v>10277.082469999999</v>
      </c>
      <c r="G15" s="3">
        <v>1346.2</v>
      </c>
      <c r="H15" s="10">
        <f t="shared" si="2"/>
        <v>87.573728272173526</v>
      </c>
    </row>
    <row r="16" spans="1:8" ht="30" hidden="1" outlineLevel="1">
      <c r="A16" s="5" t="s">
        <v>36</v>
      </c>
      <c r="B16" s="4" t="s">
        <v>37</v>
      </c>
      <c r="C16" s="3">
        <v>4142</v>
      </c>
      <c r="D16" s="3">
        <v>121.50003</v>
      </c>
      <c r="E16" s="12">
        <f t="shared" si="1"/>
        <v>2.9333662481892802</v>
      </c>
      <c r="F16" s="13">
        <f t="shared" si="0"/>
        <v>4020.4999699999998</v>
      </c>
      <c r="G16" s="3">
        <v>161.13</v>
      </c>
      <c r="H16" s="10">
        <f t="shared" si="2"/>
        <v>75.404971141314476</v>
      </c>
    </row>
    <row r="17" spans="1:8" ht="20.25" hidden="1" customHeight="1" outlineLevel="1">
      <c r="A17" s="5" t="s">
        <v>38</v>
      </c>
      <c r="B17" s="28" t="s">
        <v>39</v>
      </c>
      <c r="C17" s="3">
        <v>7314</v>
      </c>
      <c r="D17" s="3">
        <v>1057.4175</v>
      </c>
      <c r="E17" s="12">
        <f t="shared" si="1"/>
        <v>14.457444626743232</v>
      </c>
      <c r="F17" s="13">
        <f t="shared" si="0"/>
        <v>6256.5825000000004</v>
      </c>
      <c r="G17" s="3">
        <v>1185.07</v>
      </c>
      <c r="H17" s="10">
        <f t="shared" si="2"/>
        <v>89.228273435324496</v>
      </c>
    </row>
    <row r="18" spans="1:8" ht="30">
      <c r="A18" s="5" t="s">
        <v>40</v>
      </c>
      <c r="B18" s="28" t="s">
        <v>41</v>
      </c>
      <c r="C18" s="3">
        <v>999</v>
      </c>
      <c r="D18" s="3">
        <v>165.47857999999999</v>
      </c>
      <c r="E18" s="12">
        <f t="shared" si="1"/>
        <v>16.564422422422425</v>
      </c>
      <c r="F18" s="13">
        <f t="shared" si="0"/>
        <v>833.52142000000003</v>
      </c>
      <c r="G18" s="3">
        <v>236.05</v>
      </c>
      <c r="H18" s="10">
        <f t="shared" si="2"/>
        <v>70.103190002118183</v>
      </c>
    </row>
    <row r="19" spans="1:8" ht="105">
      <c r="A19" s="5" t="s">
        <v>42</v>
      </c>
      <c r="B19" s="4" t="s">
        <v>43</v>
      </c>
      <c r="C19" s="3">
        <v>15948</v>
      </c>
      <c r="D19" s="3">
        <v>634.50371999999993</v>
      </c>
      <c r="E19" s="12">
        <f t="shared" si="1"/>
        <v>3.978578630549285</v>
      </c>
      <c r="F19" s="13">
        <f t="shared" si="0"/>
        <v>15313.496279999999</v>
      </c>
      <c r="G19" s="3">
        <v>918.95</v>
      </c>
      <c r="H19" s="10">
        <f t="shared" si="2"/>
        <v>69.046598835627606</v>
      </c>
    </row>
    <row r="20" spans="1:8" ht="46.5" customHeight="1">
      <c r="A20" s="5" t="s">
        <v>44</v>
      </c>
      <c r="B20" s="4" t="s">
        <v>45</v>
      </c>
      <c r="C20" s="3">
        <v>67</v>
      </c>
      <c r="D20" s="3">
        <v>27.051299999999998</v>
      </c>
      <c r="E20" s="12">
        <f t="shared" si="1"/>
        <v>40.375074626865668</v>
      </c>
      <c r="F20" s="13">
        <f t="shared" si="0"/>
        <v>39.948700000000002</v>
      </c>
      <c r="G20" s="3">
        <v>12.23</v>
      </c>
      <c r="H20" s="10">
        <f t="shared" si="2"/>
        <v>221.18806214227308</v>
      </c>
    </row>
    <row r="21" spans="1:8" ht="60" collapsed="1">
      <c r="A21" s="5" t="s">
        <v>46</v>
      </c>
      <c r="B21" s="4" t="s">
        <v>47</v>
      </c>
      <c r="C21" s="3">
        <v>201</v>
      </c>
      <c r="D21" s="3">
        <v>169.56014999999999</v>
      </c>
      <c r="E21" s="12">
        <f t="shared" si="1"/>
        <v>84.358283582089541</v>
      </c>
      <c r="F21" s="13">
        <f t="shared" si="0"/>
        <v>31.439850000000007</v>
      </c>
      <c r="G21" s="3">
        <v>26.63</v>
      </c>
      <c r="H21" s="10">
        <f t="shared" si="2"/>
        <v>636.72606083364633</v>
      </c>
    </row>
    <row r="22" spans="1:8" ht="60" hidden="1" outlineLevel="1">
      <c r="A22" s="5" t="s">
        <v>50</v>
      </c>
      <c r="B22" s="4" t="s">
        <v>51</v>
      </c>
      <c r="C22" s="3">
        <v>0</v>
      </c>
      <c r="D22" s="3">
        <v>79.783640000000005</v>
      </c>
      <c r="E22" s="12">
        <f t="shared" si="1"/>
        <v>0</v>
      </c>
      <c r="F22" s="13">
        <f t="shared" si="0"/>
        <v>-79.783640000000005</v>
      </c>
      <c r="G22" s="3">
        <v>120.94</v>
      </c>
      <c r="H22" s="10">
        <f t="shared" si="2"/>
        <v>65.969604762692242</v>
      </c>
    </row>
    <row r="23" spans="1:8" ht="30">
      <c r="A23" s="5" t="s">
        <v>52</v>
      </c>
      <c r="B23" s="4" t="s">
        <v>53</v>
      </c>
      <c r="C23" s="3">
        <v>248</v>
      </c>
      <c r="D23" s="3">
        <v>15.98007</v>
      </c>
      <c r="E23" s="12">
        <f t="shared" si="1"/>
        <v>6.4435766129032261</v>
      </c>
      <c r="F23" s="13">
        <f t="shared" si="0"/>
        <v>232.01992999999999</v>
      </c>
      <c r="G23" s="3">
        <v>170.18</v>
      </c>
      <c r="H23" s="10">
        <f t="shared" si="2"/>
        <v>9.390098719003408</v>
      </c>
    </row>
    <row r="24" spans="1:8" ht="30">
      <c r="A24" s="5" t="s">
        <v>54</v>
      </c>
      <c r="B24" s="4" t="s">
        <v>55</v>
      </c>
      <c r="C24" s="3">
        <v>0</v>
      </c>
      <c r="D24" s="3">
        <v>5.7000000000000002E-2</v>
      </c>
      <c r="E24" s="12">
        <f t="shared" si="1"/>
        <v>0</v>
      </c>
      <c r="F24" s="13">
        <f t="shared" si="0"/>
        <v>-5.7000000000000002E-2</v>
      </c>
      <c r="G24" s="3"/>
      <c r="H24" s="10">
        <f t="shared" si="2"/>
        <v>0</v>
      </c>
    </row>
    <row r="25" spans="1:8" ht="30" collapsed="1">
      <c r="A25" s="5" t="s">
        <v>56</v>
      </c>
      <c r="B25" s="4" t="s">
        <v>57</v>
      </c>
      <c r="C25" s="3">
        <v>854521.4</v>
      </c>
      <c r="D25" s="3">
        <v>167163.45243999999</v>
      </c>
      <c r="E25" s="12">
        <f t="shared" si="1"/>
        <v>19.562231260679955</v>
      </c>
      <c r="F25" s="13">
        <f t="shared" si="0"/>
        <v>687357.94756</v>
      </c>
      <c r="G25" s="3">
        <v>179678.97</v>
      </c>
      <c r="H25" s="10">
        <f t="shared" si="2"/>
        <v>93.03451174057821</v>
      </c>
    </row>
    <row r="26" spans="1:8" ht="30" hidden="1" outlineLevel="1">
      <c r="A26" s="5" t="s">
        <v>58</v>
      </c>
      <c r="B26" s="4" t="s">
        <v>59</v>
      </c>
      <c r="C26" s="3">
        <v>248917.1</v>
      </c>
      <c r="D26" s="3">
        <v>67416.5</v>
      </c>
      <c r="E26" s="12">
        <f t="shared" ref="E6:E29" si="3">D26/C26*100</f>
        <v>27.083916693549781</v>
      </c>
      <c r="F26" s="13">
        <f t="shared" si="0"/>
        <v>181500.6</v>
      </c>
      <c r="G26" s="3">
        <v>67986</v>
      </c>
      <c r="H26" s="10">
        <f t="shared" ref="H7:H29" si="4">D26/G26*100</f>
        <v>99.162327538022538</v>
      </c>
    </row>
    <row r="27" spans="1:8" ht="46.5" hidden="1" customHeight="1" outlineLevel="1">
      <c r="A27" s="5" t="s">
        <v>60</v>
      </c>
      <c r="B27" s="4" t="s">
        <v>61</v>
      </c>
      <c r="C27" s="3">
        <v>129701.8</v>
      </c>
      <c r="D27" s="3">
        <v>4993.2212499999996</v>
      </c>
      <c r="E27" s="12">
        <f t="shared" si="3"/>
        <v>3.8497702036517611</v>
      </c>
      <c r="F27" s="13">
        <f t="shared" si="0"/>
        <v>124708.57875</v>
      </c>
      <c r="G27" s="3">
        <v>18745.3</v>
      </c>
      <c r="H27" s="10">
        <f t="shared" si="4"/>
        <v>26.637190389057526</v>
      </c>
    </row>
    <row r="28" spans="1:8" ht="45" hidden="1" outlineLevel="1">
      <c r="A28" s="5" t="s">
        <v>62</v>
      </c>
      <c r="B28" s="4" t="s">
        <v>63</v>
      </c>
      <c r="C28" s="3">
        <v>430722.5</v>
      </c>
      <c r="D28" s="3">
        <v>83438.731189999991</v>
      </c>
      <c r="E28" s="12">
        <f t="shared" si="3"/>
        <v>19.371806949950372</v>
      </c>
      <c r="F28" s="13">
        <f t="shared" si="0"/>
        <v>347283.76881000004</v>
      </c>
      <c r="G28" s="3">
        <v>81963.67</v>
      </c>
      <c r="H28" s="10">
        <f t="shared" si="4"/>
        <v>101.79965244357652</v>
      </c>
    </row>
    <row r="29" spans="1:8" ht="30" hidden="1" outlineLevel="1">
      <c r="A29" s="5" t="s">
        <v>64</v>
      </c>
      <c r="B29" s="4" t="s">
        <v>65</v>
      </c>
      <c r="C29" s="3">
        <v>45180</v>
      </c>
      <c r="D29" s="3">
        <v>11315</v>
      </c>
      <c r="E29" s="12">
        <f t="shared" si="3"/>
        <v>25.044267374944667</v>
      </c>
      <c r="F29" s="13">
        <f t="shared" si="0"/>
        <v>33865</v>
      </c>
      <c r="G29" s="3">
        <v>10984</v>
      </c>
      <c r="H29" s="10">
        <f t="shared" si="4"/>
        <v>103.01347414420977</v>
      </c>
    </row>
    <row r="30" spans="1:8" ht="15">
      <c r="A30" s="1"/>
      <c r="B30" s="1"/>
      <c r="C30" s="1"/>
      <c r="D30" s="1"/>
      <c r="E30" s="1"/>
      <c r="F30" s="1"/>
    </row>
    <row r="31" spans="1:8" s="15" customFormat="1" ht="15">
      <c r="B31" s="1"/>
    </row>
    <row r="32" spans="1:8" s="15" customFormat="1" ht="15">
      <c r="B32" s="1"/>
    </row>
    <row r="33" spans="1:6" s="15" customFormat="1" ht="15">
      <c r="A33" s="17"/>
      <c r="B33" s="16"/>
      <c r="C33" s="17"/>
      <c r="D33" s="17"/>
      <c r="E33" s="17"/>
      <c r="F33" s="17"/>
    </row>
  </sheetData>
  <mergeCells count="2">
    <mergeCell ref="A5:B5"/>
    <mergeCell ref="A1:H1"/>
  </mergeCells>
  <pageMargins left="0.55118110236220474" right="0.55118110236220474" top="0.59055118110236227" bottom="0.39370078740157483" header="0.31496062992125984" footer="0.31496062992125984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6"/>
  <sheetViews>
    <sheetView showGridLines="0" view="pageBreakPreview" zoomScaleSheetLayoutView="100" workbookViewId="0">
      <selection activeCell="H6" sqref="H6"/>
    </sheetView>
  </sheetViews>
  <sheetFormatPr defaultRowHeight="12.75" customHeight="1" outlineLevelRow="1"/>
  <cols>
    <col min="1" max="1" width="25.7109375" style="7" customWidth="1"/>
    <col min="2" max="2" width="30.7109375" style="9" customWidth="1"/>
    <col min="3" max="4" width="12.5703125" style="14" customWidth="1"/>
    <col min="5" max="5" width="11.42578125" style="14" customWidth="1"/>
    <col min="6" max="6" width="11.28515625" style="14" customWidth="1"/>
    <col min="7" max="7" width="12" style="1" customWidth="1"/>
    <col min="8" max="8" width="10.28515625" style="1" customWidth="1"/>
    <col min="9" max="16384" width="9.140625" style="1"/>
  </cols>
  <sheetData>
    <row r="1" spans="1:8" ht="54.75" customHeight="1">
      <c r="A1" s="33" t="s">
        <v>70</v>
      </c>
      <c r="B1" s="33"/>
      <c r="C1" s="33"/>
      <c r="D1" s="33"/>
      <c r="E1" s="33"/>
      <c r="F1" s="33"/>
      <c r="G1" s="33"/>
      <c r="H1" s="33"/>
    </row>
    <row r="2" spans="1:8" ht="15">
      <c r="A2" s="6" t="s">
        <v>0</v>
      </c>
      <c r="B2" s="8"/>
      <c r="C2" s="11"/>
      <c r="D2" s="11"/>
      <c r="E2" s="11"/>
      <c r="F2" s="11"/>
      <c r="G2" s="2"/>
    </row>
    <row r="3" spans="1:8" s="19" customFormat="1" ht="51">
      <c r="A3" s="20" t="s">
        <v>11</v>
      </c>
      <c r="B3" s="21" t="s">
        <v>12</v>
      </c>
      <c r="C3" s="20" t="s">
        <v>2</v>
      </c>
      <c r="D3" s="20" t="s">
        <v>3</v>
      </c>
      <c r="E3" s="20" t="s">
        <v>4</v>
      </c>
      <c r="F3" s="20" t="s">
        <v>1</v>
      </c>
      <c r="G3" s="20" t="s">
        <v>5</v>
      </c>
      <c r="H3" s="20" t="s">
        <v>6</v>
      </c>
    </row>
    <row r="4" spans="1:8" s="19" customFormat="1" ht="14.25" customHeight="1">
      <c r="A4" s="20" t="s">
        <v>7</v>
      </c>
      <c r="B4" s="20" t="s">
        <v>8</v>
      </c>
      <c r="C4" s="20" t="s">
        <v>9</v>
      </c>
      <c r="D4" s="20" t="s">
        <v>10</v>
      </c>
      <c r="E4" s="20" t="s">
        <v>66</v>
      </c>
      <c r="F4" s="20" t="s">
        <v>67</v>
      </c>
      <c r="G4" s="27" t="s">
        <v>68</v>
      </c>
      <c r="H4" s="20" t="s">
        <v>69</v>
      </c>
    </row>
    <row r="5" spans="1:8" s="18" customFormat="1" ht="14.25">
      <c r="A5" s="31"/>
      <c r="B5" s="32"/>
      <c r="C5" s="22">
        <v>954178.7</v>
      </c>
      <c r="D5" s="22">
        <v>171935.76694999999</v>
      </c>
      <c r="E5" s="23">
        <f>D5/C5*100</f>
        <v>18.019241778295829</v>
      </c>
      <c r="F5" s="24">
        <f>C5-D5</f>
        <v>782242.93304999999</v>
      </c>
      <c r="G5" s="26">
        <v>179952.16</v>
      </c>
      <c r="H5" s="25">
        <f>D5/G5*100</f>
        <v>95.545264335810131</v>
      </c>
    </row>
    <row r="6" spans="1:8" ht="30">
      <c r="A6" s="5" t="s">
        <v>14</v>
      </c>
      <c r="B6" s="4" t="s">
        <v>15</v>
      </c>
      <c r="C6" s="3">
        <v>167506</v>
      </c>
      <c r="D6" s="3">
        <v>26702.687190000001</v>
      </c>
      <c r="E6" s="29">
        <f>IFERROR(D6/C6*100,0)</f>
        <v>15.94133176722028</v>
      </c>
      <c r="F6" s="13">
        <f t="shared" ref="F6:F26" si="0">C6-D6</f>
        <v>140803.31281</v>
      </c>
      <c r="G6" s="3">
        <v>29020.21</v>
      </c>
      <c r="H6" s="10">
        <f>IFERROR(D6/G6*100,0)</f>
        <v>92.014107375515209</v>
      </c>
    </row>
    <row r="7" spans="1:8" ht="30" collapsed="1">
      <c r="A7" s="5" t="s">
        <v>16</v>
      </c>
      <c r="B7" s="4" t="s">
        <v>17</v>
      </c>
      <c r="C7" s="3">
        <v>138810</v>
      </c>
      <c r="D7" s="3">
        <v>22057.32662</v>
      </c>
      <c r="E7" s="29">
        <f t="shared" ref="E7:E22" si="1">IFERROR(D7/C7*100,0)</f>
        <v>15.890300857286938</v>
      </c>
      <c r="F7" s="13">
        <f t="shared" si="0"/>
        <v>116752.67337999999</v>
      </c>
      <c r="G7" s="3">
        <v>24405.21</v>
      </c>
      <c r="H7" s="10">
        <f t="shared" ref="H7:H22" si="2">IFERROR(D7/G7*100,0)</f>
        <v>90.379581327101874</v>
      </c>
    </row>
    <row r="8" spans="1:8" ht="30" hidden="1" outlineLevel="1">
      <c r="A8" s="5" t="s">
        <v>18</v>
      </c>
      <c r="B8" s="4" t="s">
        <v>19</v>
      </c>
      <c r="C8" s="3">
        <v>138810</v>
      </c>
      <c r="D8" s="3">
        <v>22057.32662</v>
      </c>
      <c r="E8" s="29">
        <f t="shared" si="1"/>
        <v>15.890300857286938</v>
      </c>
      <c r="F8" s="13">
        <f t="shared" si="0"/>
        <v>116752.67337999999</v>
      </c>
      <c r="G8" s="3">
        <v>24405.21</v>
      </c>
      <c r="H8" s="10">
        <f t="shared" si="2"/>
        <v>90.379581327101874</v>
      </c>
    </row>
    <row r="9" spans="1:8" ht="75">
      <c r="A9" s="5" t="s">
        <v>20</v>
      </c>
      <c r="B9" s="4" t="s">
        <v>21</v>
      </c>
      <c r="C9" s="3">
        <v>10512</v>
      </c>
      <c r="D9" s="3">
        <v>2825.5440400000002</v>
      </c>
      <c r="E9" s="29">
        <f t="shared" si="1"/>
        <v>26.879224124809742</v>
      </c>
      <c r="F9" s="13">
        <f t="shared" si="0"/>
        <v>7686.4559599999993</v>
      </c>
      <c r="G9" s="3">
        <v>2630</v>
      </c>
      <c r="H9" s="10">
        <f t="shared" si="2"/>
        <v>107.43513460076046</v>
      </c>
    </row>
    <row r="10" spans="1:8" ht="30" collapsed="1">
      <c r="A10" s="5" t="s">
        <v>22</v>
      </c>
      <c r="B10" s="4" t="s">
        <v>23</v>
      </c>
      <c r="C10" s="3">
        <v>3155</v>
      </c>
      <c r="D10" s="3">
        <v>1028.3154999999999</v>
      </c>
      <c r="E10" s="29">
        <f t="shared" si="1"/>
        <v>32.593201267828839</v>
      </c>
      <c r="F10" s="13">
        <f t="shared" si="0"/>
        <v>2126.6845000000003</v>
      </c>
      <c r="G10" s="3">
        <v>991.4</v>
      </c>
      <c r="H10" s="10">
        <f t="shared" si="2"/>
        <v>103.72357272543877</v>
      </c>
    </row>
    <row r="11" spans="1:8" ht="45" hidden="1" outlineLevel="1">
      <c r="A11" s="5" t="s">
        <v>24</v>
      </c>
      <c r="B11" s="4" t="s">
        <v>25</v>
      </c>
      <c r="C11" s="3">
        <v>1162</v>
      </c>
      <c r="D11" s="3">
        <v>236.85857000000001</v>
      </c>
      <c r="E11" s="29">
        <f t="shared" si="1"/>
        <v>20.383697934595528</v>
      </c>
      <c r="F11" s="13"/>
      <c r="G11" s="3">
        <v>335.84</v>
      </c>
      <c r="H11" s="10">
        <f t="shared" si="2"/>
        <v>70.527206407813253</v>
      </c>
    </row>
    <row r="12" spans="1:8" ht="90" hidden="1" outlineLevel="1">
      <c r="A12" s="5" t="s">
        <v>26</v>
      </c>
      <c r="B12" s="4" t="s">
        <v>27</v>
      </c>
      <c r="C12" s="3">
        <v>873</v>
      </c>
      <c r="D12" s="3">
        <v>195.08163000000002</v>
      </c>
      <c r="E12" s="29">
        <f t="shared" si="1"/>
        <v>22.346120274914092</v>
      </c>
      <c r="F12" s="13">
        <f t="shared" si="0"/>
        <v>677.91836999999998</v>
      </c>
      <c r="G12" s="3">
        <v>14.7</v>
      </c>
      <c r="H12" s="10">
        <f t="shared" si="2"/>
        <v>1327.0859183673472</v>
      </c>
    </row>
    <row r="13" spans="1:8" ht="30" hidden="1" outlineLevel="1">
      <c r="A13" s="5" t="s">
        <v>30</v>
      </c>
      <c r="B13" s="4" t="s">
        <v>31</v>
      </c>
      <c r="C13" s="3">
        <v>1215</v>
      </c>
      <c r="D13" s="3">
        <v>916.11212</v>
      </c>
      <c r="E13" s="29">
        <f t="shared" si="1"/>
        <v>75.400174485596708</v>
      </c>
      <c r="F13" s="13">
        <f t="shared" si="0"/>
        <v>298.88788</v>
      </c>
      <c r="G13" s="3">
        <v>363.29</v>
      </c>
      <c r="H13" s="10">
        <f t="shared" si="2"/>
        <v>252.17102590217181</v>
      </c>
    </row>
    <row r="14" spans="1:8" ht="45" hidden="1" outlineLevel="1">
      <c r="A14" s="5" t="s">
        <v>32</v>
      </c>
      <c r="B14" s="4" t="s">
        <v>33</v>
      </c>
      <c r="C14" s="3">
        <v>778</v>
      </c>
      <c r="D14" s="3">
        <v>-77.944779999999994</v>
      </c>
      <c r="E14" s="29">
        <f t="shared" si="1"/>
        <v>-10.018609254498715</v>
      </c>
      <c r="F14" s="13">
        <f t="shared" si="0"/>
        <v>855.94478000000004</v>
      </c>
      <c r="G14" s="3">
        <v>277.57</v>
      </c>
      <c r="H14" s="10">
        <f t="shared" si="2"/>
        <v>-28.081125481860429</v>
      </c>
    </row>
    <row r="15" spans="1:8" ht="30">
      <c r="A15" s="5" t="s">
        <v>40</v>
      </c>
      <c r="B15" s="4" t="s">
        <v>41</v>
      </c>
      <c r="C15" s="3">
        <v>999</v>
      </c>
      <c r="D15" s="3">
        <v>163.57857999999999</v>
      </c>
      <c r="E15" s="29">
        <f t="shared" si="1"/>
        <v>16.374232232232231</v>
      </c>
      <c r="F15" s="13">
        <f t="shared" si="0"/>
        <v>835.42142000000001</v>
      </c>
      <c r="G15" s="3">
        <v>236.05</v>
      </c>
      <c r="H15" s="10">
        <f t="shared" si="2"/>
        <v>69.298275789027741</v>
      </c>
    </row>
    <row r="16" spans="1:8" ht="47.25" customHeight="1">
      <c r="A16" s="5" t="s">
        <v>42</v>
      </c>
      <c r="B16" s="4" t="s">
        <v>43</v>
      </c>
      <c r="C16" s="3">
        <v>13514</v>
      </c>
      <c r="D16" s="3">
        <v>374.21408000000002</v>
      </c>
      <c r="E16" s="29">
        <f t="shared" si="1"/>
        <v>2.7690845049578217</v>
      </c>
      <c r="F16" s="13">
        <f t="shared" si="0"/>
        <v>13139.78592</v>
      </c>
      <c r="G16" s="3">
        <v>548.80999999999995</v>
      </c>
      <c r="H16" s="10">
        <f t="shared" si="2"/>
        <v>68.186454328456122</v>
      </c>
    </row>
    <row r="17" spans="1:8" ht="47.25" customHeight="1">
      <c r="A17" s="5" t="s">
        <v>44</v>
      </c>
      <c r="B17" s="28" t="s">
        <v>45</v>
      </c>
      <c r="C17" s="3">
        <v>67</v>
      </c>
      <c r="D17" s="3">
        <v>27.051299999999998</v>
      </c>
      <c r="E17" s="29">
        <f t="shared" si="1"/>
        <v>40.375074626865668</v>
      </c>
      <c r="F17" s="13">
        <f t="shared" si="0"/>
        <v>39.948700000000002</v>
      </c>
      <c r="G17" s="3">
        <v>12.23</v>
      </c>
      <c r="H17" s="10">
        <f t="shared" si="2"/>
        <v>221.18806214227308</v>
      </c>
    </row>
    <row r="18" spans="1:8" ht="60">
      <c r="A18" s="5" t="s">
        <v>46</v>
      </c>
      <c r="B18" s="28" t="s">
        <v>47</v>
      </c>
      <c r="C18" s="3">
        <v>201</v>
      </c>
      <c r="D18" s="3">
        <v>169.4</v>
      </c>
      <c r="E18" s="29">
        <f t="shared" si="1"/>
        <v>84.278606965174134</v>
      </c>
      <c r="F18" s="13">
        <f t="shared" si="0"/>
        <v>31.599999999999994</v>
      </c>
      <c r="G18" s="3">
        <v>26.63</v>
      </c>
      <c r="H18" s="10">
        <f t="shared" si="2"/>
        <v>636.12467142320691</v>
      </c>
    </row>
    <row r="19" spans="1:8" ht="60">
      <c r="A19" s="5" t="s">
        <v>48</v>
      </c>
      <c r="B19" s="4" t="s">
        <v>49</v>
      </c>
      <c r="C19" s="3">
        <v>0</v>
      </c>
      <c r="D19" s="3">
        <v>41.22</v>
      </c>
      <c r="E19" s="29">
        <f t="shared" si="1"/>
        <v>0</v>
      </c>
      <c r="F19" s="13">
        <f t="shared" si="0"/>
        <v>-41.22</v>
      </c>
      <c r="G19" s="3"/>
      <c r="H19" s="10">
        <f t="shared" si="2"/>
        <v>0</v>
      </c>
    </row>
    <row r="20" spans="1:8" ht="33.75" customHeight="1">
      <c r="A20" s="5" t="s">
        <v>52</v>
      </c>
      <c r="B20" s="4" t="s">
        <v>53</v>
      </c>
      <c r="C20" s="3">
        <v>248</v>
      </c>
      <c r="D20" s="3">
        <v>15.98007</v>
      </c>
      <c r="E20" s="29">
        <f t="shared" si="1"/>
        <v>6.4435766129032261</v>
      </c>
      <c r="F20" s="13">
        <f t="shared" si="0"/>
        <v>232.01992999999999</v>
      </c>
      <c r="G20" s="3">
        <v>169.88</v>
      </c>
      <c r="H20" s="10">
        <f t="shared" si="2"/>
        <v>9.4066811867200375</v>
      </c>
    </row>
    <row r="21" spans="1:8" ht="30">
      <c r="A21" s="5" t="s">
        <v>54</v>
      </c>
      <c r="B21" s="4" t="s">
        <v>55</v>
      </c>
      <c r="C21" s="3">
        <v>0</v>
      </c>
      <c r="D21" s="3">
        <v>5.7000000000000002E-2</v>
      </c>
      <c r="E21" s="29">
        <f t="shared" si="1"/>
        <v>0</v>
      </c>
      <c r="F21" s="13">
        <f t="shared" si="0"/>
        <v>-5.7000000000000002E-2</v>
      </c>
      <c r="G21" s="3"/>
      <c r="H21" s="10">
        <f t="shared" si="2"/>
        <v>0</v>
      </c>
    </row>
    <row r="22" spans="1:8" ht="30" collapsed="1">
      <c r="A22" s="5" t="s">
        <v>56</v>
      </c>
      <c r="B22" s="4" t="s">
        <v>57</v>
      </c>
      <c r="C22" s="3">
        <v>786672.7</v>
      </c>
      <c r="D22" s="3">
        <v>145233.07975999999</v>
      </c>
      <c r="E22" s="29">
        <f t="shared" si="1"/>
        <v>18.461690581101902</v>
      </c>
      <c r="F22" s="13">
        <f t="shared" si="0"/>
        <v>641439.62023999996</v>
      </c>
      <c r="G22" s="3">
        <v>150931.95000000001</v>
      </c>
      <c r="H22" s="10">
        <f t="shared" si="2"/>
        <v>96.224212143287076</v>
      </c>
    </row>
    <row r="23" spans="1:8" ht="46.5" hidden="1" customHeight="1" outlineLevel="1">
      <c r="A23" s="5" t="s">
        <v>58</v>
      </c>
      <c r="B23" s="4" t="s">
        <v>59</v>
      </c>
      <c r="C23" s="3">
        <v>189107.1</v>
      </c>
      <c r="D23" s="3">
        <v>47277</v>
      </c>
      <c r="E23" s="12">
        <f t="shared" ref="E6:E26" si="3">D23/C23*100</f>
        <v>25.000118980196934</v>
      </c>
      <c r="F23" s="13">
        <f t="shared" si="0"/>
        <v>141830.1</v>
      </c>
      <c r="G23" s="3">
        <v>49220</v>
      </c>
      <c r="H23" s="10">
        <f t="shared" ref="H7:H26" si="4">D23/G23*100</f>
        <v>96.052417716375459</v>
      </c>
    </row>
    <row r="24" spans="1:8" ht="60" hidden="1" outlineLevel="1">
      <c r="A24" s="5" t="s">
        <v>60</v>
      </c>
      <c r="B24" s="4" t="s">
        <v>61</v>
      </c>
      <c r="C24" s="3">
        <v>129701.8</v>
      </c>
      <c r="D24" s="3">
        <v>4993.2212499999996</v>
      </c>
      <c r="E24" s="12">
        <f t="shared" si="3"/>
        <v>3.8497702036517611</v>
      </c>
      <c r="F24" s="13">
        <f t="shared" si="0"/>
        <v>124708.57875</v>
      </c>
      <c r="G24" s="3">
        <v>10435.85</v>
      </c>
      <c r="H24" s="10">
        <f t="shared" si="4"/>
        <v>47.846809315963718</v>
      </c>
    </row>
    <row r="25" spans="1:8" ht="45" hidden="1" outlineLevel="1">
      <c r="A25" s="5" t="s">
        <v>62</v>
      </c>
      <c r="B25" s="4" t="s">
        <v>63</v>
      </c>
      <c r="C25" s="3">
        <v>428980.8</v>
      </c>
      <c r="D25" s="3">
        <v>83213.858510000005</v>
      </c>
      <c r="E25" s="12">
        <f t="shared" si="3"/>
        <v>19.398037979788374</v>
      </c>
      <c r="F25" s="13">
        <f t="shared" si="0"/>
        <v>345766.94149</v>
      </c>
      <c r="G25" s="3">
        <v>81817.100000000006</v>
      </c>
      <c r="H25" s="10">
        <f t="shared" si="4"/>
        <v>101.70717186260573</v>
      </c>
    </row>
    <row r="26" spans="1:8" ht="30" hidden="1" outlineLevel="1">
      <c r="A26" s="5" t="s">
        <v>64</v>
      </c>
      <c r="B26" s="4" t="s">
        <v>65</v>
      </c>
      <c r="C26" s="3">
        <v>38883</v>
      </c>
      <c r="D26" s="3">
        <v>9749</v>
      </c>
      <c r="E26" s="12">
        <f t="shared" si="3"/>
        <v>25.072653859012938</v>
      </c>
      <c r="F26" s="13">
        <f t="shared" si="0"/>
        <v>29134</v>
      </c>
      <c r="G26" s="3">
        <v>9459</v>
      </c>
      <c r="H26" s="10">
        <f t="shared" si="4"/>
        <v>103.06586319906967</v>
      </c>
    </row>
  </sheetData>
  <mergeCells count="2">
    <mergeCell ref="A1:H1"/>
    <mergeCell ref="A5:B5"/>
  </mergeCells>
  <pageMargins left="0.55118110236220474" right="0.55118110236220474" top="0.59055118110236227" bottom="0.39370078740157483" header="0.31496062992125984" footer="0.31496062992125984"/>
  <pageSetup paperSize="9"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33"/>
  <sheetViews>
    <sheetView showGridLines="0" view="pageBreakPreview" zoomScaleSheetLayoutView="100" workbookViewId="0">
      <selection activeCell="G25" sqref="G25"/>
    </sheetView>
  </sheetViews>
  <sheetFormatPr defaultRowHeight="12.75" customHeight="1" outlineLevelRow="1"/>
  <cols>
    <col min="1" max="1" width="25.7109375" style="7" customWidth="1"/>
    <col min="2" max="2" width="30.7109375" style="9" customWidth="1"/>
    <col min="3" max="4" width="12.5703125" style="14" customWidth="1"/>
    <col min="5" max="5" width="11.42578125" style="14" customWidth="1"/>
    <col min="6" max="6" width="11.28515625" style="14" customWidth="1"/>
    <col min="7" max="7" width="12" style="1" customWidth="1"/>
    <col min="8" max="8" width="10.28515625" style="1" customWidth="1"/>
    <col min="9" max="16384" width="9.140625" style="1"/>
  </cols>
  <sheetData>
    <row r="1" spans="1:8" ht="54.75" customHeight="1">
      <c r="A1" s="33" t="s">
        <v>71</v>
      </c>
      <c r="B1" s="33"/>
      <c r="C1" s="33"/>
      <c r="D1" s="33"/>
      <c r="E1" s="33"/>
      <c r="F1" s="33"/>
      <c r="G1" s="33"/>
      <c r="H1" s="33"/>
    </row>
    <row r="2" spans="1:8" ht="15">
      <c r="A2" s="6" t="s">
        <v>0</v>
      </c>
      <c r="B2" s="8"/>
      <c r="C2" s="11"/>
      <c r="D2" s="11"/>
      <c r="E2" s="11"/>
      <c r="F2" s="11"/>
      <c r="G2" s="2"/>
    </row>
    <row r="3" spans="1:8" s="19" customFormat="1" ht="51">
      <c r="A3" s="20" t="s">
        <v>11</v>
      </c>
      <c r="B3" s="21" t="s">
        <v>12</v>
      </c>
      <c r="C3" s="20" t="s">
        <v>2</v>
      </c>
      <c r="D3" s="20" t="s">
        <v>3</v>
      </c>
      <c r="E3" s="20" t="s">
        <v>4</v>
      </c>
      <c r="F3" s="20" t="s">
        <v>1</v>
      </c>
      <c r="G3" s="20" t="s">
        <v>5</v>
      </c>
      <c r="H3" s="20" t="s">
        <v>6</v>
      </c>
    </row>
    <row r="4" spans="1:8" s="19" customFormat="1" ht="14.25" customHeight="1">
      <c r="A4" s="20" t="s">
        <v>7</v>
      </c>
      <c r="B4" s="20" t="s">
        <v>8</v>
      </c>
      <c r="C4" s="20" t="s">
        <v>9</v>
      </c>
      <c r="D4" s="20" t="s">
        <v>10</v>
      </c>
      <c r="E4" s="20" t="s">
        <v>66</v>
      </c>
      <c r="F4" s="20" t="s">
        <v>67</v>
      </c>
      <c r="G4" s="27" t="s">
        <v>68</v>
      </c>
      <c r="H4" s="20" t="s">
        <v>69</v>
      </c>
    </row>
    <row r="5" spans="1:8" s="18" customFormat="1" ht="14.25">
      <c r="A5" s="31"/>
      <c r="B5" s="32"/>
      <c r="C5" s="22">
        <f>консолидированный_2023!C5-муниципальный_2023!C5</f>
        <v>85092.70000000007</v>
      </c>
      <c r="D5" s="22">
        <f>консолидированный_2023!D5-муниципальный_2023!D5</f>
        <v>24252.972660000029</v>
      </c>
      <c r="E5" s="23">
        <f>D5/C5*100</f>
        <v>28.501825256455614</v>
      </c>
      <c r="F5" s="24">
        <f>C5-D5</f>
        <v>60839.727340000041</v>
      </c>
      <c r="G5" s="22">
        <f>консолидированный_2023!G5-муниципальный_2023!G5</f>
        <v>31240.589999999997</v>
      </c>
      <c r="H5" s="25">
        <f>D5/G5*100</f>
        <v>77.63288932763443</v>
      </c>
    </row>
    <row r="6" spans="1:8" ht="30">
      <c r="A6" s="5" t="s">
        <v>14</v>
      </c>
      <c r="B6" s="4" t="s">
        <v>15</v>
      </c>
      <c r="C6" s="3">
        <f>SUMIF(консолидированный_2023!$A:$A,'поселения 2023'!$A6,консолидированный_2023!C:C)-SUMIF(муниципальный_2023!$A:$A,'поселения 2023'!$A6,муниципальный_2023!C:C)</f>
        <v>17244</v>
      </c>
      <c r="D6" s="3">
        <f>SUMIF(консолидированный_2023!$A:$A,'поселения 2023'!$A6,консолидированный_2023!D:D)-SUMIF(муниципальный_2023!$A:$A,'поселения 2023'!$A6,муниципальный_2023!D:D)</f>
        <v>2322.5999800000027</v>
      </c>
      <c r="E6" s="29">
        <f>IFERROR(D6/C6*100,0)</f>
        <v>13.469032591046176</v>
      </c>
      <c r="F6" s="13">
        <f t="shared" ref="F6:F29" si="0">C6-D6</f>
        <v>14921.400019999997</v>
      </c>
      <c r="G6" s="3">
        <f>SUMIF(консолидированный_2023!$A:$A,'поселения 2023'!$A6,консолидированный_2023!G:G)-SUMIF(муниципальный_2023!$A:$A,'поселения 2023'!$A6,муниципальный_2023!G:G)</f>
        <v>2492.1700000000019</v>
      </c>
      <c r="H6" s="30">
        <f>IFERROR(D6/G6*100,0)</f>
        <v>93.195888723481985</v>
      </c>
    </row>
    <row r="7" spans="1:8" ht="30" collapsed="1">
      <c r="A7" s="5" t="s">
        <v>16</v>
      </c>
      <c r="B7" s="4" t="s">
        <v>17</v>
      </c>
      <c r="C7" s="3">
        <f>SUMIF(консолидированный_2023!$A:$A,'поселения 2023'!$A7,консолидированный_2023!C:C)-SUMIF(муниципальный_2023!$A:$A,'поселения 2023'!$A7,муниципальный_2023!C:C)</f>
        <v>2833</v>
      </c>
      <c r="D7" s="3">
        <f>SUMIF(консолидированный_2023!$A:$A,'поселения 2023'!$A7,консолидированный_2023!D:D)-SUMIF(муниципальный_2023!$A:$A,'поселения 2023'!$A7,муниципальный_2023!D:D)</f>
        <v>450.14951999999903</v>
      </c>
      <c r="E7" s="29">
        <f t="shared" ref="E7:E29" si="1">IFERROR(D7/C7*100,0)</f>
        <v>15.88949947052591</v>
      </c>
      <c r="F7" s="13">
        <f t="shared" si="0"/>
        <v>2382.850480000001</v>
      </c>
      <c r="G7" s="3">
        <f>SUMIF(консолидированный_2023!$A:$A,'поселения 2023'!$A7,консолидированный_2023!G:G)-SUMIF(муниципальный_2023!$A:$A,'поселения 2023'!$A7,муниципальный_2023!G:G)</f>
        <v>498.88999999999942</v>
      </c>
      <c r="H7" s="30">
        <f t="shared" ref="H7:H29" si="2">IFERROR(D7/G7*100,0)</f>
        <v>90.230215077471897</v>
      </c>
    </row>
    <row r="8" spans="1:8" ht="30" hidden="1" outlineLevel="1">
      <c r="A8" s="5" t="s">
        <v>18</v>
      </c>
      <c r="B8" s="4" t="s">
        <v>19</v>
      </c>
      <c r="C8" s="3">
        <f>SUMIF(консолидированный_2023!$A:$A,'поселения 2023'!$A8,консолидированный_2023!C:C)-SUMIF(муниципальный_2023!$A:$A,'поселения 2023'!$A8,муниципальный_2023!C:C)</f>
        <v>2833</v>
      </c>
      <c r="D8" s="3">
        <f>SUMIF(консолидированный_2023!$A:$A,'поселения 2023'!$A8,консолидированный_2023!D:D)-SUMIF(муниципальный_2023!$A:$A,'поселения 2023'!$A8,муниципальный_2023!D:D)</f>
        <v>450.14951999999903</v>
      </c>
      <c r="E8" s="29">
        <f t="shared" si="1"/>
        <v>15.88949947052591</v>
      </c>
      <c r="F8" s="13">
        <f t="shared" si="0"/>
        <v>2382.850480000001</v>
      </c>
      <c r="G8" s="3">
        <f>SUMIF(консолидированный_2023!$A:$A,'поселения 2023'!$A8,консолидированный_2023!G:G)-SUMIF(муниципальный_2023!$A:$A,'поселения 2023'!$A8,муниципальный_2023!G:G)</f>
        <v>498.88999999999942</v>
      </c>
      <c r="H8" s="30">
        <f t="shared" si="2"/>
        <v>90.230215077471897</v>
      </c>
    </row>
    <row r="9" spans="1:8" ht="75">
      <c r="A9" s="5" t="s">
        <v>20</v>
      </c>
      <c r="B9" s="4" t="s">
        <v>21</v>
      </c>
      <c r="C9" s="3">
        <f>SUMIF(консолидированный_2023!$A:$A,'поселения 2023'!$A9,консолидированный_2023!C:C)-SUMIF(муниципальный_2023!$A:$A,'поселения 2023'!$A9,муниципальный_2023!C:C)</f>
        <v>0</v>
      </c>
      <c r="D9" s="3">
        <f>SUMIF(консолидированный_2023!$A:$A,'поселения 2023'!$A9,консолидированный_2023!D:D)-SUMIF(муниципальный_2023!$A:$A,'поселения 2023'!$A9,муниципальный_2023!D:D)</f>
        <v>0</v>
      </c>
      <c r="E9" s="29">
        <f t="shared" si="1"/>
        <v>0</v>
      </c>
      <c r="F9" s="13">
        <f t="shared" si="0"/>
        <v>0</v>
      </c>
      <c r="G9" s="3">
        <f>SUMIF(консолидированный_2023!$A:$A,'поселения 2023'!$A9,консолидированный_2023!G:G)-SUMIF(муниципальный_2023!$A:$A,'поселения 2023'!$A9,муниципальный_2023!G:G)</f>
        <v>0</v>
      </c>
      <c r="H9" s="30">
        <f t="shared" si="2"/>
        <v>0</v>
      </c>
    </row>
    <row r="10" spans="1:8" ht="30" collapsed="1">
      <c r="A10" s="5" t="s">
        <v>22</v>
      </c>
      <c r="B10" s="4" t="s">
        <v>23</v>
      </c>
      <c r="C10" s="3">
        <f>SUMIF(консолидированный_2023!$A:$A,'поселения 2023'!$A10,консолидированный_2023!C:C)-SUMIF(муниципальный_2023!$A:$A,'поселения 2023'!$A10,муниципальный_2023!C:C)</f>
        <v>521</v>
      </c>
      <c r="D10" s="3">
        <f>SUMIF(консолидированный_2023!$A:$A,'поселения 2023'!$A10,консолидированный_2023!D:D)-SUMIF(муниципальный_2023!$A:$A,'поселения 2023'!$A10,муниципальный_2023!D:D)</f>
        <v>392.61950000000002</v>
      </c>
      <c r="E10" s="29">
        <f t="shared" si="1"/>
        <v>75.358829174664109</v>
      </c>
      <c r="F10" s="13">
        <f t="shared" si="0"/>
        <v>128.38049999999998</v>
      </c>
      <c r="G10" s="3">
        <f>SUMIF(консолидированный_2023!$A:$A,'поселения 2023'!$A10,консолидированный_2023!G:G)-SUMIF(муниципальный_2023!$A:$A,'поселения 2023'!$A10,муниципальный_2023!G:G)</f>
        <v>155.69999999999993</v>
      </c>
      <c r="H10" s="30">
        <f t="shared" si="2"/>
        <v>252.16409762363531</v>
      </c>
    </row>
    <row r="11" spans="1:8" ht="45" hidden="1" outlineLevel="1">
      <c r="A11" s="5" t="s">
        <v>24</v>
      </c>
      <c r="B11" s="4" t="s">
        <v>25</v>
      </c>
      <c r="C11" s="3">
        <f>SUMIF(консолидированный_2023!$A:$A,'поселения 2023'!$A11,консолидированный_2023!C:C)-SUMIF(муниципальный_2023!$A:$A,'поселения 2023'!$A11,муниципальный_2023!C:C)</f>
        <v>0</v>
      </c>
      <c r="D11" s="3">
        <f>SUMIF(консолидированный_2023!$A:$A,'поселения 2023'!$A11,консолидированный_2023!D:D)-SUMIF(муниципальный_2023!$A:$A,'поселения 2023'!$A11,муниципальный_2023!D:D)</f>
        <v>0</v>
      </c>
      <c r="E11" s="29">
        <f t="shared" si="1"/>
        <v>0</v>
      </c>
      <c r="F11" s="13"/>
      <c r="G11" s="3">
        <f>SUMIF(консолидированный_2023!$A:$A,'поселения 2023'!$A11,консолидированный_2023!G:G)-SUMIF(муниципальный_2023!$A:$A,'поселения 2023'!$A11,муниципальный_2023!G:G)</f>
        <v>0</v>
      </c>
      <c r="H11" s="30">
        <f t="shared" si="2"/>
        <v>0</v>
      </c>
    </row>
    <row r="12" spans="1:8" ht="45" hidden="1" outlineLevel="1">
      <c r="A12" s="5" t="s">
        <v>28</v>
      </c>
      <c r="B12" s="4" t="s">
        <v>29</v>
      </c>
      <c r="C12" s="3">
        <f>SUMIF(консолидированный_2023!$A:$A,'поселения 2023'!$A12,консолидированный_2023!C:C)-SUMIF(муниципальный_2023!$A:$A,'поселения 2023'!$A12,муниципальный_2023!C:C)</f>
        <v>0</v>
      </c>
      <c r="D12" s="3">
        <f>SUMIF(консолидированный_2023!$A:$A,'поселения 2023'!$A12,консолидированный_2023!D:D)-SUMIF(муниципальный_2023!$A:$A,'поселения 2023'!$A12,муниципальный_2023!D:D)</f>
        <v>-46.710410000000003</v>
      </c>
      <c r="E12" s="29">
        <f t="shared" si="1"/>
        <v>0</v>
      </c>
      <c r="F12" s="13">
        <f t="shared" si="0"/>
        <v>46.710410000000003</v>
      </c>
      <c r="G12" s="3">
        <f>SUMIF(консолидированный_2023!$A:$A,'поселения 2023'!$A12,консолидированный_2023!G:G)-SUMIF(муниципальный_2023!$A:$A,'поселения 2023'!$A12,муниципальный_2023!G:G)</f>
        <v>232.14</v>
      </c>
      <c r="H12" s="30">
        <f>IFERROR(D12/G12*100,0)</f>
        <v>-20.121655035754287</v>
      </c>
    </row>
    <row r="13" spans="1:8" ht="30" hidden="1" outlineLevel="1">
      <c r="A13" s="5" t="s">
        <v>30</v>
      </c>
      <c r="B13" s="4" t="s">
        <v>31</v>
      </c>
      <c r="C13" s="3">
        <f>SUMIF(консолидированный_2023!$A:$A,'поселения 2023'!$A13,консолидированный_2023!C:C)-SUMIF(муниципальный_2023!$A:$A,'поселения 2023'!$A13,муниципальный_2023!C:C)</f>
        <v>521</v>
      </c>
      <c r="D13" s="3">
        <f>SUMIF(консолидированный_2023!$A:$A,'поселения 2023'!$A13,консолидированный_2023!D:D)-SUMIF(муниципальный_2023!$A:$A,'поселения 2023'!$A13,муниципальный_2023!D:D)</f>
        <v>392.61950000000002</v>
      </c>
      <c r="E13" s="29">
        <f t="shared" si="1"/>
        <v>75.358829174664109</v>
      </c>
      <c r="F13" s="13">
        <f t="shared" si="0"/>
        <v>128.38049999999998</v>
      </c>
      <c r="G13" s="3">
        <f>SUMIF(консолидированный_2023!$A:$A,'поселения 2023'!$A13,консолидированный_2023!G:G)-SUMIF(муниципальный_2023!$A:$A,'поселения 2023'!$A13,муниципальный_2023!G:G)</f>
        <v>155.69999999999999</v>
      </c>
      <c r="H13" s="30">
        <f t="shared" si="2"/>
        <v>252.16409762363523</v>
      </c>
    </row>
    <row r="14" spans="1:8" ht="45" hidden="1" outlineLevel="1">
      <c r="A14" s="5" t="s">
        <v>32</v>
      </c>
      <c r="B14" s="4" t="s">
        <v>33</v>
      </c>
      <c r="C14" s="3">
        <f>SUMIF(консолидированный_2023!$A:$A,'поселения 2023'!$A14,консолидированный_2023!C:C)-SUMIF(муниципальный_2023!$A:$A,'поселения 2023'!$A14,муниципальный_2023!C:C)</f>
        <v>0</v>
      </c>
      <c r="D14" s="3">
        <f>SUMIF(консолидированный_2023!$A:$A,'поселения 2023'!$A14,консолидированный_2023!D:D)-SUMIF(муниципальный_2023!$A:$A,'поселения 2023'!$A14,муниципальный_2023!D:D)</f>
        <v>0</v>
      </c>
      <c r="E14" s="29">
        <f t="shared" si="1"/>
        <v>0</v>
      </c>
      <c r="F14" s="13">
        <f t="shared" si="0"/>
        <v>0</v>
      </c>
      <c r="G14" s="3">
        <f>SUMIF(консолидированный_2023!$A:$A,'поселения 2023'!$A14,консолидированный_2023!G:G)-SUMIF(муниципальный_2023!$A:$A,'поселения 2023'!$A14,муниципальный_2023!G:G)</f>
        <v>0</v>
      </c>
      <c r="H14" s="30">
        <f t="shared" si="2"/>
        <v>0</v>
      </c>
    </row>
    <row r="15" spans="1:8" ht="15" collapsed="1">
      <c r="A15" s="5" t="s">
        <v>34</v>
      </c>
      <c r="B15" s="4" t="s">
        <v>35</v>
      </c>
      <c r="C15" s="3">
        <f>SUMIF(консолидированный_2023!$A:$A,'поселения 2023'!$A15,консолидированный_2023!C:C)-SUMIF(муниципальный_2023!$A:$A,'поселения 2023'!$A15,муниципальный_2023!C:C)</f>
        <v>11456</v>
      </c>
      <c r="D15" s="3">
        <f>SUMIF(консолидированный_2023!$A:$A,'поселения 2023'!$A15,консолидированный_2023!D:D)-SUMIF(муниципальный_2023!$A:$A,'поселения 2023'!$A15,муниципальный_2023!D:D)</f>
        <v>1178.9175299999999</v>
      </c>
      <c r="E15" s="29">
        <f t="shared" si="1"/>
        <v>10.290830394553071</v>
      </c>
      <c r="F15" s="13">
        <f t="shared" si="0"/>
        <v>10277.082469999999</v>
      </c>
      <c r="G15" s="3">
        <f>SUMIF(консолидированный_2023!$A:$A,'поселения 2023'!$A15,консолидированный_2023!G:G)-SUMIF(муниципальный_2023!$A:$A,'поселения 2023'!$A15,муниципальный_2023!G:G)</f>
        <v>1346.2</v>
      </c>
      <c r="H15" s="30">
        <f t="shared" si="2"/>
        <v>87.573728272173526</v>
      </c>
    </row>
    <row r="16" spans="1:8" ht="30" hidden="1" outlineLevel="1">
      <c r="A16" s="5" t="s">
        <v>36</v>
      </c>
      <c r="B16" s="4" t="s">
        <v>37</v>
      </c>
      <c r="C16" s="3">
        <f>SUMIF(консолидированный_2023!$A:$A,'поселения 2023'!$A16,консолидированный_2023!C:C)-SUMIF(муниципальный_2023!$A:$A,'поселения 2023'!$A16,муниципальный_2023!C:C)</f>
        <v>4142</v>
      </c>
      <c r="D16" s="3">
        <f>SUMIF(консолидированный_2023!$A:$A,'поселения 2023'!$A16,консолидированный_2023!D:D)-SUMIF(муниципальный_2023!$A:$A,'поселения 2023'!$A16,муниципальный_2023!D:D)</f>
        <v>121.50003</v>
      </c>
      <c r="E16" s="29">
        <f t="shared" si="1"/>
        <v>2.9333662481892802</v>
      </c>
      <c r="F16" s="13">
        <f t="shared" si="0"/>
        <v>4020.4999699999998</v>
      </c>
      <c r="G16" s="3">
        <f>SUMIF(консолидированный_2023!$A:$A,'поселения 2023'!$A16,консолидированный_2023!G:G)-SUMIF(муниципальный_2023!$A:$A,'поселения 2023'!$A16,муниципальный_2023!G:G)</f>
        <v>161.13</v>
      </c>
      <c r="H16" s="30">
        <f t="shared" si="2"/>
        <v>75.404971141314476</v>
      </c>
    </row>
    <row r="17" spans="1:8" ht="20.25" hidden="1" customHeight="1" outlineLevel="1">
      <c r="A17" s="5" t="s">
        <v>38</v>
      </c>
      <c r="B17" s="28" t="s">
        <v>39</v>
      </c>
      <c r="C17" s="3">
        <f>SUMIF(консолидированный_2023!$A:$A,'поселения 2023'!$A17,консолидированный_2023!C:C)-SUMIF(муниципальный_2023!$A:$A,'поселения 2023'!$A17,муниципальный_2023!C:C)</f>
        <v>7314</v>
      </c>
      <c r="D17" s="3">
        <f>SUMIF(консолидированный_2023!$A:$A,'поселения 2023'!$A17,консолидированный_2023!D:D)-SUMIF(муниципальный_2023!$A:$A,'поселения 2023'!$A17,муниципальный_2023!D:D)</f>
        <v>1057.4175</v>
      </c>
      <c r="E17" s="29">
        <f t="shared" si="1"/>
        <v>14.457444626743232</v>
      </c>
      <c r="F17" s="13">
        <f t="shared" si="0"/>
        <v>6256.5825000000004</v>
      </c>
      <c r="G17" s="3">
        <f>SUMIF(консолидированный_2023!$A:$A,'поселения 2023'!$A17,консолидированный_2023!G:G)-SUMIF(муниципальный_2023!$A:$A,'поселения 2023'!$A17,муниципальный_2023!G:G)</f>
        <v>1185.07</v>
      </c>
      <c r="H17" s="30">
        <f t="shared" si="2"/>
        <v>89.228273435324496</v>
      </c>
    </row>
    <row r="18" spans="1:8" ht="30">
      <c r="A18" s="5" t="s">
        <v>40</v>
      </c>
      <c r="B18" s="28" t="s">
        <v>41</v>
      </c>
      <c r="C18" s="3">
        <f>SUMIF(консолидированный_2023!$A:$A,'поселения 2023'!$A18,консолидированный_2023!C:C)-SUMIF(муниципальный_2023!$A:$A,'поселения 2023'!$A18,муниципальный_2023!C:C)</f>
        <v>0</v>
      </c>
      <c r="D18" s="3">
        <f>SUMIF(консолидированный_2023!$A:$A,'поселения 2023'!$A18,консолидированный_2023!D:D)-SUMIF(муниципальный_2023!$A:$A,'поселения 2023'!$A18,муниципальный_2023!D:D)</f>
        <v>1.9000000000000057</v>
      </c>
      <c r="E18" s="29">
        <f t="shared" si="1"/>
        <v>0</v>
      </c>
      <c r="F18" s="13">
        <f t="shared" si="0"/>
        <v>-1.9000000000000057</v>
      </c>
      <c r="G18" s="3">
        <f>SUMIF(консолидированный_2023!$A:$A,'поселения 2023'!$A18,консолидированный_2023!G:G)-SUMIF(муниципальный_2023!$A:$A,'поселения 2023'!$A18,муниципальный_2023!G:G)</f>
        <v>0</v>
      </c>
      <c r="H18" s="30">
        <f t="shared" si="2"/>
        <v>0</v>
      </c>
    </row>
    <row r="19" spans="1:8" ht="105">
      <c r="A19" s="5" t="s">
        <v>42</v>
      </c>
      <c r="B19" s="4" t="s">
        <v>43</v>
      </c>
      <c r="C19" s="3">
        <f>SUMIF(консолидированный_2023!$A:$A,'поселения 2023'!$A19,консолидированный_2023!C:C)-SUMIF(муниципальный_2023!$A:$A,'поселения 2023'!$A19,муниципальный_2023!C:C)</f>
        <v>2434</v>
      </c>
      <c r="D19" s="3">
        <f>SUMIF(консолидированный_2023!$A:$A,'поселения 2023'!$A19,консолидированный_2023!D:D)-SUMIF(муниципальный_2023!$A:$A,'поселения 2023'!$A19,муниципальный_2023!D:D)</f>
        <v>260.28963999999991</v>
      </c>
      <c r="E19" s="29">
        <f t="shared" si="1"/>
        <v>10.693904683648311</v>
      </c>
      <c r="F19" s="13">
        <f t="shared" si="0"/>
        <v>2173.71036</v>
      </c>
      <c r="G19" s="3">
        <f>SUMIF(консолидированный_2023!$A:$A,'поселения 2023'!$A19,консолидированный_2023!G:G)-SUMIF(муниципальный_2023!$A:$A,'поселения 2023'!$A19,муниципальный_2023!G:G)</f>
        <v>370.1400000000001</v>
      </c>
      <c r="H19" s="30">
        <f t="shared" si="2"/>
        <v>70.321943048576173</v>
      </c>
    </row>
    <row r="20" spans="1:8" ht="46.5" customHeight="1">
      <c r="A20" s="5" t="s">
        <v>44</v>
      </c>
      <c r="B20" s="4" t="s">
        <v>45</v>
      </c>
      <c r="C20" s="3">
        <f>SUMIF(консолидированный_2023!$A:$A,'поселения 2023'!$A20,консолидированный_2023!C:C)-SUMIF(муниципальный_2023!$A:$A,'поселения 2023'!$A20,муниципальный_2023!C:C)</f>
        <v>0</v>
      </c>
      <c r="D20" s="3">
        <f>SUMIF(консолидированный_2023!$A:$A,'поселения 2023'!$A20,консолидированный_2023!D:D)-SUMIF(муниципальный_2023!$A:$A,'поселения 2023'!$A20,муниципальный_2023!D:D)</f>
        <v>0</v>
      </c>
      <c r="E20" s="29">
        <f t="shared" si="1"/>
        <v>0</v>
      </c>
      <c r="F20" s="13">
        <f t="shared" si="0"/>
        <v>0</v>
      </c>
      <c r="G20" s="3">
        <f>SUMIF(консолидированный_2023!$A:$A,'поселения 2023'!$A20,консолидированный_2023!G:G)-SUMIF(муниципальный_2023!$A:$A,'поселения 2023'!$A20,муниципальный_2023!G:G)</f>
        <v>0</v>
      </c>
      <c r="H20" s="30">
        <f t="shared" si="2"/>
        <v>0</v>
      </c>
    </row>
    <row r="21" spans="1:8" ht="60" collapsed="1">
      <c r="A21" s="5" t="s">
        <v>46</v>
      </c>
      <c r="B21" s="4" t="s">
        <v>47</v>
      </c>
      <c r="C21" s="3">
        <f>SUMIF(консолидированный_2023!$A:$A,'поселения 2023'!$A21,консолидированный_2023!C:C)-SUMIF(муниципальный_2023!$A:$A,'поселения 2023'!$A21,муниципальный_2023!C:C)</f>
        <v>0</v>
      </c>
      <c r="D21" s="3">
        <f>SUMIF(консолидированный_2023!$A:$A,'поселения 2023'!$A21,консолидированный_2023!D:D)-SUMIF(муниципальный_2023!$A:$A,'поселения 2023'!$A21,муниципальный_2023!D:D)</f>
        <v>0.16014999999998736</v>
      </c>
      <c r="E21" s="29">
        <f t="shared" si="1"/>
        <v>0</v>
      </c>
      <c r="F21" s="13">
        <f t="shared" si="0"/>
        <v>-0.16014999999998736</v>
      </c>
      <c r="G21" s="3">
        <f>SUMIF(консолидированный_2023!$A:$A,'поселения 2023'!$A21,консолидированный_2023!G:G)-SUMIF(муниципальный_2023!$A:$A,'поселения 2023'!$A21,муниципальный_2023!G:G)</f>
        <v>0</v>
      </c>
      <c r="H21" s="30">
        <f t="shared" si="2"/>
        <v>0</v>
      </c>
    </row>
    <row r="22" spans="1:8" ht="60" hidden="1" outlineLevel="1">
      <c r="A22" s="5" t="s">
        <v>50</v>
      </c>
      <c r="B22" s="4" t="s">
        <v>51</v>
      </c>
      <c r="C22" s="3">
        <f>SUMIF(консолидированный_2023!$A:$A,'поселения 2023'!$A22,консолидированный_2023!C:C)-SUMIF(муниципальный_2023!$A:$A,'поселения 2023'!$A22,муниципальный_2023!C:C)</f>
        <v>0</v>
      </c>
      <c r="D22" s="3">
        <f>SUMIF(консолидированный_2023!$A:$A,'поселения 2023'!$A22,консолидированный_2023!D:D)-SUMIF(муниципальный_2023!$A:$A,'поселения 2023'!$A22,муниципальный_2023!D:D)</f>
        <v>79.783640000000005</v>
      </c>
      <c r="E22" s="29">
        <f t="shared" si="1"/>
        <v>0</v>
      </c>
      <c r="F22" s="13">
        <f t="shared" si="0"/>
        <v>-79.783640000000005</v>
      </c>
      <c r="G22" s="3">
        <f>SUMIF(консолидированный_2023!$A:$A,'поселения 2023'!$A22,консолидированный_2023!G:G)-SUMIF(муниципальный_2023!$A:$A,'поселения 2023'!$A22,муниципальный_2023!G:G)</f>
        <v>120.94</v>
      </c>
      <c r="H22" s="30">
        <f t="shared" si="2"/>
        <v>65.969604762692242</v>
      </c>
    </row>
    <row r="23" spans="1:8" ht="30">
      <c r="A23" s="5" t="s">
        <v>52</v>
      </c>
      <c r="B23" s="4" t="s">
        <v>53</v>
      </c>
      <c r="C23" s="3">
        <f>SUMIF(консолидированный_2023!$A:$A,'поселения 2023'!$A23,консолидированный_2023!C:C)-SUMIF(муниципальный_2023!$A:$A,'поселения 2023'!$A23,муниципальный_2023!C:C)</f>
        <v>0</v>
      </c>
      <c r="D23" s="3">
        <f>SUMIF(консолидированный_2023!$A:$A,'поселения 2023'!$A23,консолидированный_2023!D:D)-SUMIF(муниципальный_2023!$A:$A,'поселения 2023'!$A23,муниципальный_2023!D:D)</f>
        <v>0</v>
      </c>
      <c r="E23" s="29">
        <f t="shared" si="1"/>
        <v>0</v>
      </c>
      <c r="F23" s="13">
        <f t="shared" si="0"/>
        <v>0</v>
      </c>
      <c r="G23" s="3">
        <f>SUMIF(консолидированный_2023!$A:$A,'поселения 2023'!$A23,консолидированный_2023!G:G)-SUMIF(муниципальный_2023!$A:$A,'поселения 2023'!$A23,муниципальный_2023!G:G)</f>
        <v>0.30000000000001137</v>
      </c>
      <c r="H23" s="30">
        <f t="shared" si="2"/>
        <v>0</v>
      </c>
    </row>
    <row r="24" spans="1:8" ht="30">
      <c r="A24" s="5" t="s">
        <v>54</v>
      </c>
      <c r="B24" s="4" t="s">
        <v>55</v>
      </c>
      <c r="C24" s="3">
        <f>SUMIF(консолидированный_2023!$A:$A,'поселения 2023'!$A24,консолидированный_2023!C:C)-SUMIF(муниципальный_2023!$A:$A,'поселения 2023'!$A24,муниципальный_2023!C:C)</f>
        <v>0</v>
      </c>
      <c r="D24" s="3">
        <f>SUMIF(консолидированный_2023!$A:$A,'поселения 2023'!$A24,консолидированный_2023!D:D)-SUMIF(муниципальный_2023!$A:$A,'поселения 2023'!$A24,муниципальный_2023!D:D)</f>
        <v>0</v>
      </c>
      <c r="E24" s="29">
        <f t="shared" si="1"/>
        <v>0</v>
      </c>
      <c r="F24" s="13">
        <f t="shared" si="0"/>
        <v>0</v>
      </c>
      <c r="G24" s="3">
        <f>SUMIF(консолидированный_2023!$A:$A,'поселения 2023'!$A24,консолидированный_2023!G:G)-SUMIF(муниципальный_2023!$A:$A,'поселения 2023'!$A24,муниципальный_2023!G:G)</f>
        <v>0</v>
      </c>
      <c r="H24" s="30">
        <f t="shared" si="2"/>
        <v>0</v>
      </c>
    </row>
    <row r="25" spans="1:8" ht="30" collapsed="1">
      <c r="A25" s="5" t="s">
        <v>56</v>
      </c>
      <c r="B25" s="4" t="s">
        <v>57</v>
      </c>
      <c r="C25" s="3">
        <f>SUMIF(консолидированный_2023!$A:$A,'поселения 2023'!$A25,консолидированный_2023!C:C)-SUMIF(муниципальный_2023!$A:$A,'поселения 2023'!$A25,муниципальный_2023!C:C)</f>
        <v>67848.70000000007</v>
      </c>
      <c r="D25" s="3">
        <f>SUMIF(консолидированный_2023!$A:$A,'поселения 2023'!$A25,консолидированный_2023!D:D)-SUMIF(муниципальный_2023!$A:$A,'поселения 2023'!$A25,муниципальный_2023!D:D)</f>
        <v>21930.37268</v>
      </c>
      <c r="E25" s="29">
        <f t="shared" si="1"/>
        <v>32.322465544660368</v>
      </c>
      <c r="F25" s="13">
        <f t="shared" si="0"/>
        <v>45918.327320000069</v>
      </c>
      <c r="G25" s="3">
        <f>SUMIF(консолидированный_2023!$A:$A,'поселения 2023'!$A25,консолидированный_2023!G:G)-SUMIF(муниципальный_2023!$A:$A,'поселения 2023'!$A25,муниципальный_2023!G:G)</f>
        <v>28747.01999999999</v>
      </c>
      <c r="H25" s="30">
        <f t="shared" si="2"/>
        <v>76.287464509364824</v>
      </c>
    </row>
    <row r="26" spans="1:8" ht="30" hidden="1" outlineLevel="1">
      <c r="A26" s="5" t="s">
        <v>58</v>
      </c>
      <c r="B26" s="4" t="s">
        <v>59</v>
      </c>
      <c r="C26" s="3">
        <f>SUMIF(консолидированный_2023!$A:$A,'поселения 2023'!$A26,консолидированный_2023!C:C)-SUMIF(муниципальный_2023!$A:$A,'поселения 2023'!$A26,муниципальный_2023!C:C)</f>
        <v>59810</v>
      </c>
      <c r="D26" s="3">
        <f>SUMIF(консолидированный_2023!$A:$A,'поселения 2023'!$A26,консолидированный_2023!D:D)-SUMIF(муниципальный_2023!$A:$A,'поселения 2023'!$A26,муниципальный_2023!D:D)</f>
        <v>20139.5</v>
      </c>
      <c r="E26" s="29">
        <f t="shared" si="1"/>
        <v>33.672462798863066</v>
      </c>
      <c r="F26" s="13">
        <f t="shared" si="0"/>
        <v>39670.5</v>
      </c>
      <c r="G26" s="3">
        <f>SUMIF(консолидированный_2023!$A:$A,'поселения 2023'!$A26,консолидированный_2023!G:G)-SUMIF(муниципальный_2023!$A:$A,'поселения 2023'!$A26,муниципальный_2023!G:G)</f>
        <v>18766</v>
      </c>
      <c r="H26" s="30">
        <f t="shared" si="2"/>
        <v>107.31908771181924</v>
      </c>
    </row>
    <row r="27" spans="1:8" ht="46.5" hidden="1" customHeight="1" outlineLevel="1">
      <c r="A27" s="5" t="s">
        <v>60</v>
      </c>
      <c r="B27" s="4" t="s">
        <v>61</v>
      </c>
      <c r="C27" s="3">
        <f>SUMIF(консолидированный_2023!$A:$A,'поселения 2023'!$A27,консолидированный_2023!C:C)-SUMIF(муниципальный_2023!$A:$A,'поселения 2023'!$A27,муниципальный_2023!C:C)</f>
        <v>0</v>
      </c>
      <c r="D27" s="3">
        <f>SUMIF(консолидированный_2023!$A:$A,'поселения 2023'!$A27,консолидированный_2023!D:D)-SUMIF(муниципальный_2023!$A:$A,'поселения 2023'!$A27,муниципальный_2023!D:D)</f>
        <v>0</v>
      </c>
      <c r="E27" s="29">
        <f t="shared" si="1"/>
        <v>0</v>
      </c>
      <c r="F27" s="13">
        <f t="shared" si="0"/>
        <v>0</v>
      </c>
      <c r="G27" s="3">
        <f>SUMIF(консолидированный_2023!$A:$A,'поселения 2023'!$A27,консолидированный_2023!G:G)-SUMIF(муниципальный_2023!$A:$A,'поселения 2023'!$A27,муниципальный_2023!G:G)</f>
        <v>8309.4499999999989</v>
      </c>
      <c r="H27" s="30">
        <f t="shared" si="2"/>
        <v>0</v>
      </c>
    </row>
    <row r="28" spans="1:8" ht="45" hidden="1" outlineLevel="1">
      <c r="A28" s="5" t="s">
        <v>62</v>
      </c>
      <c r="B28" s="4" t="s">
        <v>63</v>
      </c>
      <c r="C28" s="3">
        <f>SUMIF(консолидированный_2023!$A:$A,'поселения 2023'!$A28,консолидированный_2023!C:C)-SUMIF(муниципальный_2023!$A:$A,'поселения 2023'!$A28,муниципальный_2023!C:C)</f>
        <v>1741.7000000000116</v>
      </c>
      <c r="D28" s="3">
        <f>SUMIF(консолидированный_2023!$A:$A,'поселения 2023'!$A28,консолидированный_2023!D:D)-SUMIF(муниципальный_2023!$A:$A,'поселения 2023'!$A28,муниципальный_2023!D:D)</f>
        <v>224.87267999998585</v>
      </c>
      <c r="E28" s="29">
        <f t="shared" si="1"/>
        <v>12.911102945397277</v>
      </c>
      <c r="F28" s="13">
        <f t="shared" si="0"/>
        <v>1516.8273200000258</v>
      </c>
      <c r="G28" s="3">
        <f>SUMIF(консолидированный_2023!$A:$A,'поселения 2023'!$A28,консолидированный_2023!G:G)-SUMIF(муниципальный_2023!$A:$A,'поселения 2023'!$A28,муниципальный_2023!G:G)</f>
        <v>146.56999999999243</v>
      </c>
      <c r="H28" s="30">
        <f t="shared" si="2"/>
        <v>153.42340178754006</v>
      </c>
    </row>
    <row r="29" spans="1:8" ht="30" hidden="1" outlineLevel="1">
      <c r="A29" s="5" t="s">
        <v>64</v>
      </c>
      <c r="B29" s="4" t="s">
        <v>65</v>
      </c>
      <c r="C29" s="3">
        <f>SUMIF(консолидированный_2023!$A:$A,'поселения 2023'!$A29,консолидированный_2023!C:C)-SUMIF(муниципальный_2023!$A:$A,'поселения 2023'!$A29,муниципальный_2023!C:C)</f>
        <v>6297</v>
      </c>
      <c r="D29" s="3">
        <f>SUMIF(консолидированный_2023!$A:$A,'поселения 2023'!$A29,консолидированный_2023!D:D)-SUMIF(муниципальный_2023!$A:$A,'поселения 2023'!$A29,муниципальный_2023!D:D)</f>
        <v>1566</v>
      </c>
      <c r="E29" s="29">
        <f t="shared" si="1"/>
        <v>24.86898523106241</v>
      </c>
      <c r="F29" s="13">
        <f t="shared" si="0"/>
        <v>4731</v>
      </c>
      <c r="G29" s="3">
        <f>SUMIF(консолидированный_2023!$A:$A,'поселения 2023'!$A29,консолидированный_2023!G:G)-SUMIF(муниципальный_2023!$A:$A,'поселения 2023'!$A29,муниципальный_2023!G:G)</f>
        <v>1525</v>
      </c>
      <c r="H29" s="30">
        <f t="shared" si="2"/>
        <v>102.68852459016394</v>
      </c>
    </row>
    <row r="30" spans="1:8" ht="15">
      <c r="A30" s="1"/>
      <c r="B30" s="1"/>
      <c r="C30" s="1"/>
      <c r="D30" s="1"/>
      <c r="E30" s="1"/>
      <c r="F30" s="1"/>
    </row>
    <row r="31" spans="1:8" s="15" customFormat="1" ht="15">
      <c r="B31" s="1"/>
    </row>
    <row r="32" spans="1:8" s="15" customFormat="1" ht="15">
      <c r="B32" s="1"/>
    </row>
    <row r="33" spans="1:6" s="15" customFormat="1" ht="15">
      <c r="A33" s="17"/>
      <c r="B33" s="16"/>
      <c r="C33" s="17"/>
      <c r="D33" s="17"/>
      <c r="E33" s="17"/>
      <c r="F33" s="17"/>
    </row>
  </sheetData>
  <mergeCells count="2">
    <mergeCell ref="A1:H1"/>
    <mergeCell ref="A5:B5"/>
  </mergeCells>
  <pageMargins left="0.55118110236220474" right="0.55118110236220474" top="0.59055118110236227" bottom="0.39370078740157483" header="0.31496062992125984" footer="0.31496062992125984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консолидированный_2023</vt:lpstr>
      <vt:lpstr>муниципальный_2023</vt:lpstr>
      <vt:lpstr>поселения 2023</vt:lpstr>
      <vt:lpstr>консолидированный_2023!Область_печати</vt:lpstr>
      <vt:lpstr>муниципальный_2023!Область_печати</vt:lpstr>
      <vt:lpstr>'поселения 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rep:2.55.0.75</dc:description>
  <cp:lastModifiedBy>User</cp:lastModifiedBy>
  <cp:lastPrinted>2023-06-08T15:09:11Z</cp:lastPrinted>
  <dcterms:created xsi:type="dcterms:W3CDTF">2023-05-25T07:26:36Z</dcterms:created>
  <dcterms:modified xsi:type="dcterms:W3CDTF">2023-06-13T06:27:13Z</dcterms:modified>
</cp:coreProperties>
</file>